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Planilha Mod Construção - S (2)" sheetId="1" r:id="rId1"/>
    <sheet name="Cronograma Modelo - SPDR" sheetId="2" r:id="rId2"/>
  </sheets>
  <definedNames>
    <definedName name="_xlnm._FilterDatabase" localSheetId="0" hidden="1">'Planilha Mod Construção - S (2)'!$A$6:$G$12</definedName>
    <definedName name="_xlfn.RTD" hidden="1">#NAME?</definedName>
    <definedName name="_xlnm.Print_Area" localSheetId="1">'Cronograma Modelo - SPDR'!$A$1:$H$29</definedName>
    <definedName name="_xlnm.Print_Area" localSheetId="0">'Planilha Mod Construção - S (2)'!$A$1:$H$34</definedName>
    <definedName name="_xlnm.Print_Titles" localSheetId="0">'Planilha Mod Construção - S (2)'!$1:$6</definedName>
  </definedNames>
  <calcPr fullCalcOnLoad="1"/>
</workbook>
</file>

<file path=xl/sharedStrings.xml><?xml version="1.0" encoding="utf-8"?>
<sst xmlns="http://schemas.openxmlformats.org/spreadsheetml/2006/main" count="130" uniqueCount="88">
  <si>
    <r>
      <t xml:space="preserve">PRAZO DE LIBERAÇÃO: </t>
    </r>
    <r>
      <rPr>
        <sz val="10"/>
        <rFont val="Times New Roman"/>
        <family val="1"/>
      </rPr>
      <t>em até</t>
    </r>
    <r>
      <rPr>
        <sz val="10"/>
        <color indexed="12"/>
        <rFont val="Times New Roman"/>
        <family val="1"/>
      </rPr>
      <t xml:space="preserve"> </t>
    </r>
    <r>
      <rPr>
        <b/>
        <sz val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 após a aprovação da prest.contas da parcela anterior</t>
    </r>
  </si>
  <si>
    <r>
      <t xml:space="preserve">PRAZO DE EXECUÇÃO:    </t>
    </r>
    <r>
      <rPr>
        <b/>
        <sz val="10"/>
        <color indexed="10"/>
        <rFont val="Times New Roman"/>
        <family val="1"/>
      </rPr>
      <t>0</t>
    </r>
    <r>
      <rPr>
        <sz val="10"/>
        <color indexed="12"/>
        <rFont val="Times New Roman"/>
        <family val="1"/>
      </rPr>
      <t xml:space="preserve">  dias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</si>
  <si>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</si>
  <si>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Placa de identificação para obra</t>
  </si>
  <si>
    <t>Locação de rede de canalização</t>
  </si>
  <si>
    <t>Reaterro manual apiloado sem controle de compactação</t>
  </si>
  <si>
    <t>Lastro de pedra britada</t>
  </si>
  <si>
    <t>CRONOGRAMA FÍSICO - DESEMBOLSO E APLICAÇÃO DOS RECURSOS</t>
  </si>
  <si>
    <t>MUNICÍPIO</t>
  </si>
  <si>
    <t>OBRA:</t>
  </si>
  <si>
    <t>PRAZO PROPOSTO</t>
  </si>
  <si>
    <t xml:space="preserve">DATA BASE: </t>
  </si>
  <si>
    <t>ITEM</t>
  </si>
  <si>
    <t>SERVIÇOS</t>
  </si>
  <si>
    <t>UNIDADE</t>
  </si>
  <si>
    <t>1a. ETAPA</t>
  </si>
  <si>
    <t>2a. ETAPA</t>
  </si>
  <si>
    <t>R$</t>
  </si>
  <si>
    <t xml:space="preserve">T O T A L </t>
  </si>
  <si>
    <t>PLANILHA ORÇAMENTÁRIA</t>
  </si>
  <si>
    <t>VALOR UNIT.</t>
  </si>
  <si>
    <t>TOTAL GERAL</t>
  </si>
  <si>
    <t>m²</t>
  </si>
  <si>
    <t>m³</t>
  </si>
  <si>
    <t>m</t>
  </si>
  <si>
    <t>CÓDIGO</t>
  </si>
  <si>
    <t>DESCRIÇÃO</t>
  </si>
  <si>
    <t>kg</t>
  </si>
  <si>
    <t>Forma em madeira comum para estrutura</t>
  </si>
  <si>
    <t>Lançamento e adensamento de concreto ou massa em estrutura</t>
  </si>
  <si>
    <t>UNID.</t>
  </si>
  <si>
    <t>QUANT.</t>
  </si>
  <si>
    <t>TOTAL</t>
  </si>
  <si>
    <t>INÍCIO:  30 dias da data da assinatura do convênio</t>
  </si>
  <si>
    <r>
      <t xml:space="preserve">FINAL: </t>
    </r>
    <r>
      <rPr>
        <b/>
        <sz val="10"/>
        <color indexed="10"/>
        <rFont val="Times New Roman"/>
        <family val="1"/>
      </rPr>
      <t>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</si>
  <si>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 xml:space="preserve">PRAZO DE EXECUÇÃO:                </t>
    </r>
    <r>
      <rPr>
        <b/>
        <sz val="10"/>
        <color indexed="10"/>
        <rFont val="Times New Roman"/>
        <family val="1"/>
      </rPr>
      <t>690</t>
    </r>
    <r>
      <rPr>
        <sz val="10"/>
        <color indexed="12"/>
        <rFont val="Times New Roman"/>
        <family val="1"/>
      </rPr>
      <t xml:space="preserve"> </t>
    </r>
    <r>
      <rPr>
        <sz val="10"/>
        <rFont val="Times New Roman"/>
        <family val="1"/>
      </rPr>
      <t>dias</t>
    </r>
  </si>
  <si>
    <r>
      <t>PERÍODO: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720</t>
    </r>
    <r>
      <rPr>
        <b/>
        <sz val="12"/>
        <rFont val="Times New Roman"/>
        <family val="1"/>
      </rPr>
      <t xml:space="preserve"> dias</t>
    </r>
  </si>
  <si>
    <t>PREFEITURA MUNICIPAL DE MONTE AZUL PAULISTA</t>
  </si>
  <si>
    <t>MONTE AZUL PAULISTA</t>
  </si>
  <si>
    <t>FONTE</t>
  </si>
  <si>
    <t>1.0</t>
  </si>
  <si>
    <t xml:space="preserve">Serviços Técnicos </t>
  </si>
  <si>
    <t>2.0</t>
  </si>
  <si>
    <t>3.0</t>
  </si>
  <si>
    <t>4.0</t>
  </si>
  <si>
    <t xml:space="preserve">Implantação de Tubos </t>
  </si>
  <si>
    <r>
      <t xml:space="preserve">PRAZO DE LIBERAÇÃO:                        </t>
    </r>
    <r>
      <rPr>
        <b/>
        <sz val="10"/>
        <rFont val="Times New Roman"/>
        <family val="1"/>
      </rPr>
      <t>30</t>
    </r>
    <r>
      <rPr>
        <sz val="10"/>
        <rFont val="Times New Roman"/>
        <family val="1"/>
      </rPr>
      <t xml:space="preserve"> dias após a conclusão da estapa</t>
    </r>
  </si>
  <si>
    <t>Unid.</t>
  </si>
  <si>
    <t>CDHU</t>
  </si>
  <si>
    <t>02.08.020</t>
  </si>
  <si>
    <t>02.10.040</t>
  </si>
  <si>
    <t xml:space="preserve">Serviços de Movimento de Terra </t>
  </si>
  <si>
    <t>07.02.020</t>
  </si>
  <si>
    <t>Escavação mecanizada de valas ou cavas com profundidade de até 2 m</t>
  </si>
  <si>
    <t>06.11.040</t>
  </si>
  <si>
    <t>11.18.040</t>
  </si>
  <si>
    <t>ART. Nº.</t>
  </si>
  <si>
    <t>Alvenaria de bloco de concreto de vedação de 14 x 19 x 39 cm - classe C</t>
  </si>
  <si>
    <t>14.10.111</t>
  </si>
  <si>
    <t>Concreto usinado, fck = 20 MPa</t>
  </si>
  <si>
    <t>11.01.100</t>
  </si>
  <si>
    <t>11.16.060</t>
  </si>
  <si>
    <t>09.01.030</t>
  </si>
  <si>
    <t>______________________________________________</t>
  </si>
  <si>
    <t>TOTAL C/ BDI = 25,00%</t>
  </si>
  <si>
    <t>INFRAESTRUTURA URBANA - GALERIA DE ÁGUAS PLUVIAS</t>
  </si>
  <si>
    <t>INFRAESTRUTURA URBANA - GALERIA DE ÁGUAS PLUVIAIS</t>
  </si>
  <si>
    <t xml:space="preserve">OBJETO  CONVENIADO </t>
  </si>
  <si>
    <t xml:space="preserve">     ART. Nº. </t>
  </si>
  <si>
    <t>17.02.020</t>
  </si>
  <si>
    <t>Chapisco</t>
  </si>
  <si>
    <t>17.02.140</t>
  </si>
  <si>
    <t>Emboço desempenado com espuma de poliéster</t>
  </si>
  <si>
    <t>17.02.220</t>
  </si>
  <si>
    <t>Reboco</t>
  </si>
  <si>
    <t>Grelha em ferro fundido para caixas e canaletas</t>
  </si>
  <si>
    <t>BOLETIM CDHU 191 (COM DESONERAÇÃO)</t>
  </si>
  <si>
    <t>46.12.250</t>
  </si>
  <si>
    <t>Tubo de concreto (PA-1), DN= 300mm</t>
  </si>
  <si>
    <t>Caixas e Grelhas</t>
  </si>
  <si>
    <t>10.02.020</t>
  </si>
  <si>
    <t>Armadura em tela soldade de aço</t>
  </si>
  <si>
    <t>49.06.020</t>
  </si>
  <si>
    <t>ENG. CIVIL MARIO G. DUCATTI JR.</t>
  </si>
  <si>
    <t>CREA. 506.112.417-9</t>
  </si>
  <si>
    <t xml:space="preserve">         Monte Azul Paulista - SP, 10 de outubro de 2023</t>
  </si>
  <si>
    <r>
      <t xml:space="preserve">CONSTRUÇÃO DE GALERIA DE ÁGUA PLUVIAL - Rua André Ernesto Fávero ( </t>
    </r>
    <r>
      <rPr>
        <b/>
        <u val="single"/>
        <sz val="10"/>
        <color indexed="8"/>
        <rFont val="Arial"/>
        <family val="2"/>
      </rPr>
      <t xml:space="preserve">Complexo Exportivo </t>
    </r>
    <r>
      <rPr>
        <b/>
        <sz val="10"/>
        <color indexed="8"/>
        <rFont val="Arial"/>
        <family val="2"/>
      </rPr>
      <t>)</t>
    </r>
  </si>
  <si>
    <t>CONSTRUÇÃO DE GALERIA DE ÁGUA PLUVIAL - RUA André Ernesto Fávero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</si>
</sst>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&quot;\ #,##0.00"/>
    <numFmt numFmtId="178" formatCode="[$-416]mmmm\-yy;@"/>
    <numFmt numFmtId="179" formatCode="0.000"/>
    <numFmt numFmtId="180" formatCode="0.0"/>
    <numFmt numFmtId="181" formatCode="&quot;Ativado&quot;;&quot;Ativado&quot;;&quot;Desativado&quot;"/>
    <numFmt numFmtId="182" formatCode="[$-416]dddd\,\ d&quot; de &quot;mmmm&quot; de &quot;yyyy"/>
  </numFmts>
  <fonts count="91">
    <font>
      <sz val="10"/>
      <color indexed="8"/>
      <name val="MS Sans Serif"/>
      <family val="0"/>
    </font>
    <font>
      <b/>
      <sz val="11.05"/>
      <color indexed="8"/>
      <name val="Times New Roman"/>
      <family val="0"/>
    </font>
    <font>
      <b/>
      <sz val="9.85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2"/>
    </font>
    <font>
      <b/>
      <sz val="12"/>
      <color indexed="8"/>
      <name val="MS Sans Serif"/>
      <family val="2"/>
    </font>
    <font>
      <sz val="10"/>
      <name val="MS Sans Serif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2"/>
      <name val="Times New Roman"/>
      <family val="1"/>
    </font>
    <font>
      <sz val="10"/>
      <color indexed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b/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sz val="11"/>
      <name val="MS Sans Serif"/>
      <family val="2"/>
    </font>
    <font>
      <b/>
      <sz val="10"/>
      <color indexed="56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sz val="11"/>
      <name val="Georgia"/>
      <family val="1"/>
    </font>
    <font>
      <b/>
      <sz val="11"/>
      <name val="Arial"/>
      <family val="2"/>
    </font>
    <font>
      <b/>
      <sz val="12"/>
      <name val="MS Sans Serif"/>
      <family val="2"/>
    </font>
    <font>
      <sz val="13"/>
      <name val="Times New Roman"/>
      <family val="1"/>
    </font>
    <font>
      <b/>
      <sz val="10"/>
      <name val="MS Sans Serif"/>
      <family val="2"/>
    </font>
    <font>
      <sz val="11"/>
      <name val="Arial Narrow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sz val="10"/>
      <name val="Arial Narrow"/>
      <family val="2"/>
    </font>
    <font>
      <sz val="8"/>
      <name val="MS Sans Serif"/>
      <family val="0"/>
    </font>
    <font>
      <sz val="10"/>
      <name val="MS Reference Sans Serif"/>
      <family val="2"/>
    </font>
    <font>
      <sz val="10"/>
      <color indexed="8"/>
      <name val="MS Reference Sans Serif"/>
      <family val="2"/>
    </font>
    <font>
      <b/>
      <u val="single"/>
      <sz val="10"/>
      <color indexed="8"/>
      <name val="Arial"/>
      <family val="2"/>
    </font>
    <font>
      <b/>
      <sz val="12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MS Reference Sans Serif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MS Reference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dott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6" fillId="21" borderId="1" applyNumberFormat="0" applyAlignment="0" applyProtection="0"/>
    <xf numFmtId="0" fontId="77" fillId="22" borderId="2" applyNumberFormat="0" applyAlignment="0" applyProtection="0"/>
    <xf numFmtId="0" fontId="78" fillId="0" borderId="3" applyNumberFormat="0" applyFill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0" fillId="30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vertical="center"/>
    </xf>
    <xf numFmtId="0" fontId="8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32" borderId="4" applyNumberFormat="0" applyFont="0" applyAlignment="0" applyProtection="0"/>
    <xf numFmtId="172" fontId="2" fillId="0" borderId="0" applyFill="0" applyBorder="0" applyProtection="0">
      <alignment horizontal="right" vertical="center"/>
    </xf>
    <xf numFmtId="0" fontId="82" fillId="21" borderId="5" applyNumberFormat="0" applyAlignment="0" applyProtection="0"/>
    <xf numFmtId="0" fontId="1" fillId="0" borderId="6" applyNumberFormat="0" applyFill="0" applyProtection="0">
      <alignment horizontal="left" vertical="center"/>
    </xf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0" borderId="8" applyNumberFormat="0" applyFill="0" applyAlignment="0" applyProtection="0"/>
    <xf numFmtId="0" fontId="88" fillId="0" borderId="9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10" applyNumberFormat="0" applyFill="0" applyAlignment="0" applyProtection="0"/>
    <xf numFmtId="0" fontId="0" fillId="0" borderId="0" applyNumberFormat="0" applyFont="0" applyFill="0" applyBorder="0" applyProtection="0">
      <alignment vertical="center"/>
    </xf>
  </cellStyleXfs>
  <cellXfs count="225">
    <xf numFmtId="0" fontId="0" fillId="0" borderId="0" xfId="0" applyAlignment="1">
      <alignment/>
    </xf>
    <xf numFmtId="0" fontId="0" fillId="0" borderId="0" xfId="51">
      <alignment/>
      <protection/>
    </xf>
    <xf numFmtId="0" fontId="13" fillId="0" borderId="0" xfId="53" applyFont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center"/>
      <protection/>
    </xf>
    <xf numFmtId="0" fontId="15" fillId="0" borderId="0" xfId="53" applyFont="1" applyBorder="1" applyAlignment="1">
      <alignment horizontal="center"/>
      <protection/>
    </xf>
    <xf numFmtId="0" fontId="16" fillId="0" borderId="11" xfId="53" applyFont="1" applyBorder="1" applyAlignment="1">
      <alignment horizontal="left"/>
      <protection/>
    </xf>
    <xf numFmtId="0" fontId="15" fillId="0" borderId="12" xfId="53" applyFont="1" applyBorder="1">
      <alignment/>
      <protection/>
    </xf>
    <xf numFmtId="0" fontId="15" fillId="0" borderId="0" xfId="53" applyFont="1" applyBorder="1">
      <alignment/>
      <protection/>
    </xf>
    <xf numFmtId="0" fontId="21" fillId="0" borderId="12" xfId="53" applyFont="1" applyBorder="1">
      <alignment/>
      <protection/>
    </xf>
    <xf numFmtId="0" fontId="21" fillId="0" borderId="13" xfId="53" applyFont="1" applyBorder="1">
      <alignment/>
      <protection/>
    </xf>
    <xf numFmtId="0" fontId="24" fillId="0" borderId="11" xfId="53" applyFont="1" applyBorder="1" applyAlignment="1">
      <alignment horizontal="centerContinuous"/>
      <protection/>
    </xf>
    <xf numFmtId="0" fontId="13" fillId="0" borderId="14" xfId="53" applyFont="1" applyBorder="1" applyAlignment="1">
      <alignment horizontal="centerContinuous"/>
      <protection/>
    </xf>
    <xf numFmtId="0" fontId="13" fillId="0" borderId="15" xfId="53" applyFont="1" applyBorder="1" applyAlignment="1">
      <alignment horizontal="centerContinuous"/>
      <protection/>
    </xf>
    <xf numFmtId="0" fontId="28" fillId="0" borderId="0" xfId="53" applyFont="1" applyBorder="1">
      <alignment/>
      <protection/>
    </xf>
    <xf numFmtId="0" fontId="13" fillId="0" borderId="0" xfId="53" applyFont="1" applyBorder="1">
      <alignment/>
      <protection/>
    </xf>
    <xf numFmtId="0" fontId="18" fillId="0" borderId="15" xfId="53" applyFont="1" applyBorder="1" applyAlignment="1">
      <alignment horizontal="center" vertical="top" wrapText="1"/>
      <protection/>
    </xf>
    <xf numFmtId="0" fontId="18" fillId="0" borderId="16" xfId="53" applyFont="1" applyBorder="1" applyAlignment="1">
      <alignment horizontal="center" vertical="top" wrapText="1"/>
      <protection/>
    </xf>
    <xf numFmtId="0" fontId="15" fillId="0" borderId="17" xfId="53" applyFont="1" applyBorder="1">
      <alignment/>
      <protection/>
    </xf>
    <xf numFmtId="0" fontId="15" fillId="0" borderId="18" xfId="53" applyFont="1" applyBorder="1">
      <alignment/>
      <protection/>
    </xf>
    <xf numFmtId="0" fontId="16" fillId="0" borderId="18" xfId="53" applyFont="1" applyBorder="1" applyAlignment="1">
      <alignment horizontal="centerContinuous"/>
      <protection/>
    </xf>
    <xf numFmtId="178" fontId="18" fillId="0" borderId="18" xfId="53" applyNumberFormat="1" applyFont="1" applyBorder="1" applyAlignment="1">
      <alignment horizontal="center"/>
      <protection/>
    </xf>
    <xf numFmtId="0" fontId="19" fillId="0" borderId="0" xfId="53" applyFont="1" applyBorder="1">
      <alignment/>
      <protection/>
    </xf>
    <xf numFmtId="0" fontId="16" fillId="0" borderId="19" xfId="53" applyFont="1" applyBorder="1" applyAlignment="1">
      <alignment horizontal="center"/>
      <protection/>
    </xf>
    <xf numFmtId="0" fontId="15" fillId="0" borderId="20" xfId="53" applyFont="1" applyBorder="1">
      <alignment/>
      <protection/>
    </xf>
    <xf numFmtId="0" fontId="20" fillId="0" borderId="17" xfId="53" applyFont="1" applyBorder="1">
      <alignment/>
      <protection/>
    </xf>
    <xf numFmtId="0" fontId="21" fillId="0" borderId="18" xfId="53" applyFont="1" applyBorder="1">
      <alignment/>
      <protection/>
    </xf>
    <xf numFmtId="4" fontId="13" fillId="0" borderId="19" xfId="53" applyNumberFormat="1" applyFont="1" applyBorder="1" applyAlignment="1">
      <alignment horizontal="center"/>
      <protection/>
    </xf>
    <xf numFmtId="4" fontId="19" fillId="0" borderId="19" xfId="53" applyNumberFormat="1" applyFont="1" applyBorder="1" applyAlignment="1">
      <alignment horizontal="center"/>
      <protection/>
    </xf>
    <xf numFmtId="0" fontId="13" fillId="0" borderId="0" xfId="53" applyFont="1" applyBorder="1" applyAlignment="1">
      <alignment horizontal="center"/>
      <protection/>
    </xf>
    <xf numFmtId="0" fontId="15" fillId="0" borderId="21" xfId="53" applyFont="1" applyBorder="1">
      <alignment/>
      <protection/>
    </xf>
    <xf numFmtId="0" fontId="15" fillId="0" borderId="22" xfId="53" applyFont="1" applyBorder="1">
      <alignment/>
      <protection/>
    </xf>
    <xf numFmtId="0" fontId="15" fillId="0" borderId="22" xfId="53" applyFont="1" applyBorder="1" applyAlignment="1">
      <alignment horizontal="center"/>
      <protection/>
    </xf>
    <xf numFmtId="0" fontId="15" fillId="0" borderId="23" xfId="53" applyFont="1" applyBorder="1">
      <alignment/>
      <protection/>
    </xf>
    <xf numFmtId="0" fontId="14" fillId="0" borderId="0" xfId="53" applyFont="1" applyBorder="1">
      <alignment/>
      <protection/>
    </xf>
    <xf numFmtId="0" fontId="14" fillId="0" borderId="18" xfId="53" applyFont="1" applyBorder="1">
      <alignment/>
      <protection/>
    </xf>
    <xf numFmtId="0" fontId="29" fillId="0" borderId="22" xfId="53" applyFont="1" applyBorder="1">
      <alignment/>
      <protection/>
    </xf>
    <xf numFmtId="0" fontId="0" fillId="0" borderId="0" xfId="51" applyAlignment="1">
      <alignment vertical="center"/>
      <protection/>
    </xf>
    <xf numFmtId="49" fontId="0" fillId="0" borderId="0" xfId="51" applyNumberFormat="1" applyAlignment="1">
      <alignment horizontal="center"/>
      <protection/>
    </xf>
    <xf numFmtId="4" fontId="0" fillId="0" borderId="0" xfId="51" applyNumberFormat="1">
      <alignment/>
      <protection/>
    </xf>
    <xf numFmtId="4" fontId="0" fillId="0" borderId="0" xfId="66" applyNumberFormat="1">
      <alignment vertical="center"/>
    </xf>
    <xf numFmtId="0" fontId="0" fillId="0" borderId="0" xfId="51" applyAlignment="1">
      <alignment vertical="center" wrapText="1"/>
      <protection/>
    </xf>
    <xf numFmtId="0" fontId="0" fillId="0" borderId="0" xfId="66">
      <alignment vertic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27" fillId="0" borderId="0" xfId="53" applyFont="1" applyBorder="1" applyAlignment="1">
      <alignment horizontal="center"/>
      <protection/>
    </xf>
    <xf numFmtId="0" fontId="32" fillId="33" borderId="13" xfId="0" applyFont="1" applyFill="1" applyBorder="1" applyAlignment="1">
      <alignment/>
    </xf>
    <xf numFmtId="0" fontId="33" fillId="33" borderId="16" xfId="0" applyFont="1" applyFill="1" applyBorder="1" applyAlignment="1">
      <alignment horizontal="center"/>
    </xf>
    <xf numFmtId="4" fontId="32" fillId="33" borderId="11" xfId="0" applyNumberFormat="1" applyFont="1" applyFill="1" applyBorder="1" applyAlignment="1">
      <alignment horizontal="center"/>
    </xf>
    <xf numFmtId="4" fontId="32" fillId="33" borderId="13" xfId="0" applyNumberFormat="1" applyFont="1" applyFill="1" applyBorder="1" applyAlignment="1">
      <alignment horizontal="center"/>
    </xf>
    <xf numFmtId="4" fontId="32" fillId="33" borderId="11" xfId="0" applyNumberFormat="1" applyFont="1" applyFill="1" applyBorder="1" applyAlignment="1">
      <alignment/>
    </xf>
    <xf numFmtId="4" fontId="32" fillId="33" borderId="16" xfId="0" applyNumberFormat="1" applyFont="1" applyFill="1" applyBorder="1" applyAlignment="1">
      <alignment/>
    </xf>
    <xf numFmtId="0" fontId="31" fillId="0" borderId="0" xfId="0" applyFont="1" applyAlignment="1">
      <alignment/>
    </xf>
    <xf numFmtId="0" fontId="33" fillId="0" borderId="13" xfId="0" applyFont="1" applyBorder="1" applyAlignment="1">
      <alignment horizontal="left"/>
    </xf>
    <xf numFmtId="0" fontId="33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4" fontId="34" fillId="0" borderId="0" xfId="0" applyNumberFormat="1" applyFont="1" applyBorder="1" applyAlignment="1">
      <alignment horizontal="center"/>
    </xf>
    <xf numFmtId="0" fontId="36" fillId="0" borderId="0" xfId="0" applyFont="1" applyAlignment="1">
      <alignment/>
    </xf>
    <xf numFmtId="4" fontId="35" fillId="0" borderId="0" xfId="0" applyNumberFormat="1" applyFont="1" applyBorder="1" applyAlignment="1">
      <alignment horizontal="center"/>
    </xf>
    <xf numFmtId="0" fontId="15" fillId="0" borderId="13" xfId="53" applyFont="1" applyBorder="1">
      <alignment/>
      <protection/>
    </xf>
    <xf numFmtId="0" fontId="15" fillId="0" borderId="13" xfId="53" applyFont="1" applyBorder="1" applyAlignment="1">
      <alignment horizontal="center"/>
      <protection/>
    </xf>
    <xf numFmtId="0" fontId="40" fillId="0" borderId="0" xfId="53" applyFont="1" applyBorder="1">
      <alignment/>
      <protection/>
    </xf>
    <xf numFmtId="0" fontId="29" fillId="0" borderId="17" xfId="53" applyFont="1" applyBorder="1">
      <alignment/>
      <protection/>
    </xf>
    <xf numFmtId="0" fontId="31" fillId="0" borderId="0" xfId="0" applyFont="1" applyAlignment="1">
      <alignment vertical="center"/>
    </xf>
    <xf numFmtId="0" fontId="43" fillId="34" borderId="26" xfId="51" applyFont="1" applyFill="1" applyBorder="1" applyAlignment="1">
      <alignment horizontal="left" vertical="center" wrapText="1"/>
      <protection/>
    </xf>
    <xf numFmtId="49" fontId="43" fillId="34" borderId="26" xfId="51" applyNumberFormat="1" applyFont="1" applyFill="1" applyBorder="1" applyAlignment="1">
      <alignment horizontal="center" vertical="center"/>
      <protection/>
    </xf>
    <xf numFmtId="49" fontId="4" fillId="0" borderId="13" xfId="51" applyNumberFormat="1" applyFont="1" applyBorder="1" applyAlignment="1">
      <alignment vertical="center" wrapText="1"/>
      <protection/>
    </xf>
    <xf numFmtId="49" fontId="4" fillId="0" borderId="13" xfId="66" applyNumberFormat="1" applyFont="1" applyBorder="1">
      <alignment vertical="center"/>
    </xf>
    <xf numFmtId="4" fontId="32" fillId="0" borderId="27" xfId="0" applyNumberFormat="1" applyFont="1" applyBorder="1" applyAlignment="1">
      <alignment horizontal="center"/>
    </xf>
    <xf numFmtId="4" fontId="32" fillId="0" borderId="18" xfId="0" applyNumberFormat="1" applyFont="1" applyBorder="1" applyAlignment="1">
      <alignment horizontal="center"/>
    </xf>
    <xf numFmtId="0" fontId="6" fillId="33" borderId="20" xfId="0" applyFont="1" applyFill="1" applyBorder="1" applyAlignment="1">
      <alignment horizontal="left" vertical="center"/>
    </xf>
    <xf numFmtId="4" fontId="32" fillId="33" borderId="28" xfId="0" applyNumberFormat="1" applyFont="1" applyFill="1" applyBorder="1" applyAlignment="1">
      <alignment horizontal="center"/>
    </xf>
    <xf numFmtId="0" fontId="33" fillId="0" borderId="20" xfId="0" applyFont="1" applyBorder="1" applyAlignment="1">
      <alignment horizontal="left"/>
    </xf>
    <xf numFmtId="4" fontId="33" fillId="0" borderId="28" xfId="0" applyNumberFormat="1" applyFont="1" applyBorder="1" applyAlignment="1">
      <alignment horizontal="center"/>
    </xf>
    <xf numFmtId="0" fontId="34" fillId="0" borderId="17" xfId="0" applyFont="1" applyBorder="1" applyAlignment="1">
      <alignment horizontal="left"/>
    </xf>
    <xf numFmtId="4" fontId="34" fillId="0" borderId="18" xfId="0" applyNumberFormat="1" applyFont="1" applyBorder="1" applyAlignment="1">
      <alignment horizontal="center"/>
    </xf>
    <xf numFmtId="0" fontId="31" fillId="0" borderId="17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31" fillId="0" borderId="18" xfId="0" applyFont="1" applyBorder="1" applyAlignment="1">
      <alignment vertical="center"/>
    </xf>
    <xf numFmtId="0" fontId="31" fillId="0" borderId="29" xfId="0" applyFont="1" applyBorder="1" applyAlignment="1">
      <alignment/>
    </xf>
    <xf numFmtId="0" fontId="37" fillId="0" borderId="29" xfId="0" applyFont="1" applyBorder="1" applyAlignment="1">
      <alignment/>
    </xf>
    <xf numFmtId="0" fontId="38" fillId="0" borderId="29" xfId="0" applyFont="1" applyBorder="1" applyAlignment="1">
      <alignment/>
    </xf>
    <xf numFmtId="0" fontId="31" fillId="0" borderId="30" xfId="0" applyFont="1" applyBorder="1" applyAlignment="1">
      <alignment/>
    </xf>
    <xf numFmtId="0" fontId="10" fillId="35" borderId="0" xfId="51" applyFont="1" applyFill="1" applyAlignment="1">
      <alignment vertical="center"/>
      <protection/>
    </xf>
    <xf numFmtId="178" fontId="18" fillId="0" borderId="31" xfId="53" applyNumberFormat="1" applyFont="1" applyBorder="1" applyAlignment="1">
      <alignment horizontal="center" vertical="center"/>
      <protection/>
    </xf>
    <xf numFmtId="0" fontId="18" fillId="0" borderId="11" xfId="53" applyFont="1" applyBorder="1" applyAlignment="1">
      <alignment vertical="center"/>
      <protection/>
    </xf>
    <xf numFmtId="0" fontId="18" fillId="0" borderId="32" xfId="53" applyFont="1" applyBorder="1" applyAlignment="1">
      <alignment vertical="center"/>
      <protection/>
    </xf>
    <xf numFmtId="0" fontId="42" fillId="0" borderId="0" xfId="0" applyFont="1" applyBorder="1" applyAlignment="1">
      <alignment vertical="center"/>
    </xf>
    <xf numFmtId="0" fontId="40" fillId="0" borderId="0" xfId="0" applyFont="1" applyAlignment="1">
      <alignment horizontal="center"/>
    </xf>
    <xf numFmtId="49" fontId="45" fillId="34" borderId="33" xfId="51" applyNumberFormat="1" applyFont="1" applyFill="1" applyBorder="1" applyAlignment="1">
      <alignment horizontal="center" vertical="center"/>
      <protection/>
    </xf>
    <xf numFmtId="0" fontId="45" fillId="34" borderId="26" xfId="51" applyFont="1" applyFill="1" applyBorder="1" applyAlignment="1">
      <alignment horizontal="center" vertical="center"/>
      <protection/>
    </xf>
    <xf numFmtId="4" fontId="45" fillId="34" borderId="26" xfId="66" applyNumberFormat="1" applyFont="1" applyFill="1" applyBorder="1" applyAlignment="1">
      <alignment horizontal="center" vertical="center"/>
    </xf>
    <xf numFmtId="4" fontId="45" fillId="34" borderId="26" xfId="66" applyNumberFormat="1" applyFont="1" applyFill="1" applyBorder="1">
      <alignment vertical="center"/>
    </xf>
    <xf numFmtId="4" fontId="0" fillId="0" borderId="0" xfId="66" applyNumberFormat="1" applyFo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0" fillId="0" borderId="34" xfId="52" applyBorder="1" applyAlignment="1">
      <alignment horizontal="center" vertical="center"/>
      <protection/>
    </xf>
    <xf numFmtId="0" fontId="18" fillId="0" borderId="35" xfId="53" applyFont="1" applyBorder="1" applyAlignment="1">
      <alignment horizontal="center" vertical="top" wrapText="1"/>
      <protection/>
    </xf>
    <xf numFmtId="0" fontId="18" fillId="0" borderId="36" xfId="53" applyFont="1" applyBorder="1" applyAlignment="1">
      <alignment horizontal="center" vertical="top" wrapText="1"/>
      <protection/>
    </xf>
    <xf numFmtId="0" fontId="18" fillId="0" borderId="37" xfId="53" applyFont="1" applyBorder="1" applyAlignment="1">
      <alignment horizontal="center" vertical="top" wrapText="1"/>
      <protection/>
    </xf>
    <xf numFmtId="0" fontId="0" fillId="0" borderId="38" xfId="52" applyBorder="1" applyAlignment="1">
      <alignment horizontal="center" vertical="center"/>
      <protection/>
    </xf>
    <xf numFmtId="4" fontId="13" fillId="33" borderId="31" xfId="53" applyNumberFormat="1" applyFont="1" applyFill="1" applyBorder="1" applyAlignment="1">
      <alignment horizontal="center"/>
      <protection/>
    </xf>
    <xf numFmtId="4" fontId="19" fillId="0" borderId="36" xfId="53" applyNumberFormat="1" applyFont="1" applyBorder="1" applyAlignment="1">
      <alignment horizontal="center" vertical="center" wrapText="1"/>
      <protection/>
    </xf>
    <xf numFmtId="0" fontId="0" fillId="0" borderId="39" xfId="51" applyBorder="1">
      <alignment/>
      <protection/>
    </xf>
    <xf numFmtId="0" fontId="2" fillId="0" borderId="13" xfId="0" applyFont="1" applyBorder="1" applyAlignment="1">
      <alignment horizontal="left" vertical="center"/>
    </xf>
    <xf numFmtId="0" fontId="0" fillId="0" borderId="16" xfId="51" applyBorder="1">
      <alignment/>
      <protection/>
    </xf>
    <xf numFmtId="49" fontId="45" fillId="34" borderId="33" xfId="51" applyNumberFormat="1" applyFont="1" applyFill="1" applyBorder="1" applyAlignment="1">
      <alignment horizontal="center" vertical="center"/>
      <protection/>
    </xf>
    <xf numFmtId="49" fontId="45" fillId="34" borderId="26" xfId="51" applyNumberFormat="1" applyFont="1" applyFill="1" applyBorder="1" applyAlignment="1">
      <alignment horizontal="center" vertical="center"/>
      <protection/>
    </xf>
    <xf numFmtId="0" fontId="45" fillId="34" borderId="26" xfId="51" applyFont="1" applyFill="1" applyBorder="1" applyAlignment="1">
      <alignment horizontal="center" vertical="center" wrapText="1"/>
      <protection/>
    </xf>
    <xf numFmtId="0" fontId="45" fillId="34" borderId="26" xfId="51" applyFont="1" applyFill="1" applyBorder="1" applyAlignment="1">
      <alignment horizontal="center" vertical="center"/>
      <protection/>
    </xf>
    <xf numFmtId="4" fontId="45" fillId="34" borderId="26" xfId="66" applyNumberFormat="1" applyFont="1" applyFill="1" applyBorder="1" applyAlignment="1">
      <alignment horizontal="center" vertical="center"/>
    </xf>
    <xf numFmtId="4" fontId="45" fillId="34" borderId="32" xfId="66" applyNumberFormat="1" applyFont="1" applyFill="1" applyBorder="1" applyAlignment="1">
      <alignment horizontal="center" vertical="center"/>
    </xf>
    <xf numFmtId="0" fontId="7" fillId="36" borderId="26" xfId="51" applyFont="1" applyFill="1" applyBorder="1" applyAlignment="1">
      <alignment horizontal="center" vertical="center"/>
      <protection/>
    </xf>
    <xf numFmtId="4" fontId="11" fillId="34" borderId="11" xfId="51" applyNumberFormat="1" applyFont="1" applyFill="1" applyBorder="1" applyAlignment="1">
      <alignment vertical="center"/>
      <protection/>
    </xf>
    <xf numFmtId="2" fontId="2" fillId="35" borderId="0" xfId="47" applyNumberFormat="1" applyFill="1">
      <alignment vertical="center"/>
    </xf>
    <xf numFmtId="14" fontId="45" fillId="0" borderId="0" xfId="0" applyNumberFormat="1" applyFont="1" applyAlignment="1">
      <alignment vertical="center"/>
    </xf>
    <xf numFmtId="4" fontId="0" fillId="0" borderId="0" xfId="51" applyNumberFormat="1" applyAlignment="1">
      <alignment vertical="center"/>
      <protection/>
    </xf>
    <xf numFmtId="0" fontId="49" fillId="0" borderId="0" xfId="0" applyFont="1" applyAlignment="1">
      <alignment horizontal="center"/>
    </xf>
    <xf numFmtId="0" fontId="45" fillId="0" borderId="0" xfId="0" applyFont="1" applyAlignment="1">
      <alignment vertical="center"/>
    </xf>
    <xf numFmtId="14" fontId="6" fillId="0" borderId="0" xfId="0" applyNumberFormat="1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49" fontId="43" fillId="34" borderId="37" xfId="51" applyNumberFormat="1" applyFont="1" applyFill="1" applyBorder="1" applyAlignment="1">
      <alignment horizontal="center" vertical="center"/>
      <protection/>
    </xf>
    <xf numFmtId="0" fontId="43" fillId="34" borderId="37" xfId="51" applyFont="1" applyFill="1" applyBorder="1" applyAlignment="1">
      <alignment horizontal="left" vertical="center" wrapText="1"/>
      <protection/>
    </xf>
    <xf numFmtId="0" fontId="0" fillId="36" borderId="37" xfId="51" applyFill="1" applyBorder="1" applyAlignment="1">
      <alignment vertical="center"/>
      <protection/>
    </xf>
    <xf numFmtId="0" fontId="0" fillId="36" borderId="37" xfId="51" applyFill="1" applyBorder="1" applyAlignment="1">
      <alignment horizontal="center" vertical="center" wrapText="1"/>
      <protection/>
    </xf>
    <xf numFmtId="4" fontId="0" fillId="36" borderId="37" xfId="66" applyNumberFormat="1" applyFont="1" applyFill="1" applyBorder="1">
      <alignment vertical="center"/>
    </xf>
    <xf numFmtId="2" fontId="0" fillId="36" borderId="37" xfId="66" applyNumberFormat="1" applyFont="1" applyFill="1" applyBorder="1">
      <alignment vertical="center"/>
    </xf>
    <xf numFmtId="4" fontId="11" fillId="36" borderId="37" xfId="51" applyNumberFormat="1" applyFont="1" applyFill="1" applyBorder="1" applyAlignment="1">
      <alignment vertical="center"/>
      <protection/>
    </xf>
    <xf numFmtId="39" fontId="11" fillId="36" borderId="37" xfId="66" applyNumberFormat="1" applyFont="1" applyFill="1" applyBorder="1">
      <alignment vertical="center"/>
    </xf>
    <xf numFmtId="0" fontId="0" fillId="0" borderId="0" xfId="51" applyAlignment="1">
      <alignment horizontal="center" wrapText="1"/>
      <protection/>
    </xf>
    <xf numFmtId="0" fontId="11" fillId="0" borderId="40" xfId="52" applyFont="1" applyBorder="1" applyAlignment="1">
      <alignment horizontal="left" vertical="center"/>
      <protection/>
    </xf>
    <xf numFmtId="0" fontId="44" fillId="0" borderId="0" xfId="0" applyFont="1" applyFill="1" applyAlignment="1">
      <alignment horizontal="center" vertical="center"/>
    </xf>
    <xf numFmtId="0" fontId="90" fillId="0" borderId="0" xfId="0" applyFont="1" applyAlignment="1">
      <alignment/>
    </xf>
    <xf numFmtId="0" fontId="52" fillId="0" borderId="41" xfId="51" applyFont="1" applyBorder="1" applyAlignment="1">
      <alignment vertical="center"/>
      <protection/>
    </xf>
    <xf numFmtId="49" fontId="52" fillId="0" borderId="37" xfId="51" applyNumberFormat="1" applyFont="1" applyBorder="1" applyAlignment="1">
      <alignment horizontal="center" vertical="center"/>
      <protection/>
    </xf>
    <xf numFmtId="0" fontId="52" fillId="0" borderId="37" xfId="51" applyFont="1" applyBorder="1" applyAlignment="1">
      <alignment vertical="center" wrapText="1"/>
      <protection/>
    </xf>
    <xf numFmtId="0" fontId="52" fillId="0" borderId="37" xfId="51" applyFont="1" applyBorder="1" applyAlignment="1">
      <alignment horizontal="center" vertical="center" wrapText="1"/>
      <protection/>
    </xf>
    <xf numFmtId="4" fontId="52" fillId="0" borderId="37" xfId="66" applyNumberFormat="1" applyFont="1" applyBorder="1">
      <alignment vertical="center"/>
    </xf>
    <xf numFmtId="2" fontId="52" fillId="0" borderId="37" xfId="66" applyNumberFormat="1" applyFont="1" applyBorder="1">
      <alignment vertical="center"/>
    </xf>
    <xf numFmtId="2" fontId="52" fillId="0" borderId="37" xfId="51" applyNumberFormat="1" applyFont="1" applyBorder="1" applyAlignment="1">
      <alignment vertical="center"/>
      <protection/>
    </xf>
    <xf numFmtId="4" fontId="52" fillId="37" borderId="37" xfId="66" applyNumberFormat="1" applyFont="1" applyFill="1" applyBorder="1">
      <alignment vertical="center"/>
    </xf>
    <xf numFmtId="49" fontId="52" fillId="0" borderId="26" xfId="51" applyNumberFormat="1" applyFont="1" applyBorder="1" applyAlignment="1">
      <alignment horizontal="center" vertical="center"/>
      <protection/>
    </xf>
    <xf numFmtId="0" fontId="52" fillId="0" borderId="26" xfId="51" applyFont="1" applyBorder="1" applyAlignment="1">
      <alignment vertical="center" wrapText="1"/>
      <protection/>
    </xf>
    <xf numFmtId="0" fontId="52" fillId="0" borderId="26" xfId="51" applyFont="1" applyBorder="1" applyAlignment="1">
      <alignment horizontal="center" vertical="center" wrapText="1"/>
      <protection/>
    </xf>
    <xf numFmtId="4" fontId="52" fillId="0" borderId="26" xfId="66" applyNumberFormat="1" applyFont="1" applyBorder="1">
      <alignment vertical="center"/>
    </xf>
    <xf numFmtId="2" fontId="52" fillId="0" borderId="26" xfId="66" applyNumberFormat="1" applyFont="1" applyBorder="1">
      <alignment vertical="center"/>
    </xf>
    <xf numFmtId="4" fontId="52" fillId="0" borderId="11" xfId="66" applyNumberFormat="1" applyFont="1" applyBorder="1">
      <alignment vertical="center"/>
    </xf>
    <xf numFmtId="49" fontId="51" fillId="0" borderId="26" xfId="51" applyNumberFormat="1" applyFont="1" applyBorder="1" applyAlignment="1">
      <alignment horizontal="center" vertical="center"/>
      <protection/>
    </xf>
    <xf numFmtId="0" fontId="51" fillId="0" borderId="26" xfId="51" applyFont="1" applyBorder="1" applyAlignment="1">
      <alignment horizontal="left" vertical="center" wrapText="1"/>
      <protection/>
    </xf>
    <xf numFmtId="0" fontId="51" fillId="0" borderId="26" xfId="51" applyFont="1" applyBorder="1" applyAlignment="1">
      <alignment horizontal="center" vertical="center"/>
      <protection/>
    </xf>
    <xf numFmtId="4" fontId="51" fillId="0" borderId="26" xfId="66" applyNumberFormat="1" applyFont="1" applyFill="1" applyBorder="1" applyAlignment="1">
      <alignment horizontal="right" vertical="center"/>
    </xf>
    <xf numFmtId="4" fontId="51" fillId="0" borderId="26" xfId="66" applyNumberFormat="1" applyFont="1" applyFill="1" applyBorder="1">
      <alignment vertical="center"/>
    </xf>
    <xf numFmtId="4" fontId="52" fillId="0" borderId="11" xfId="51" applyNumberFormat="1" applyFont="1" applyBorder="1" applyAlignment="1">
      <alignment vertical="center"/>
      <protection/>
    </xf>
    <xf numFmtId="0" fontId="90" fillId="0" borderId="37" xfId="0" applyFont="1" applyBorder="1" applyAlignment="1">
      <alignment/>
    </xf>
    <xf numFmtId="0" fontId="52" fillId="0" borderId="42" xfId="51" applyFont="1" applyBorder="1" applyAlignment="1">
      <alignment vertical="center"/>
      <protection/>
    </xf>
    <xf numFmtId="49" fontId="52" fillId="0" borderId="43" xfId="51" applyNumberFormat="1" applyFont="1" applyBorder="1" applyAlignment="1">
      <alignment horizontal="center" vertical="center"/>
      <protection/>
    </xf>
    <xf numFmtId="0" fontId="52" fillId="0" borderId="43" xfId="51" applyFont="1" applyBorder="1" applyAlignment="1">
      <alignment horizontal="center" vertical="center" wrapText="1"/>
      <protection/>
    </xf>
    <xf numFmtId="4" fontId="52" fillId="0" borderId="43" xfId="66" applyNumberFormat="1" applyFont="1" applyBorder="1">
      <alignment vertical="center"/>
    </xf>
    <xf numFmtId="2" fontId="52" fillId="0" borderId="43" xfId="66" applyNumberFormat="1" applyFont="1" applyBorder="1">
      <alignment vertical="center"/>
    </xf>
    <xf numFmtId="0" fontId="10" fillId="34" borderId="44" xfId="51" applyFont="1" applyFill="1" applyBorder="1" applyAlignment="1">
      <alignment vertical="center"/>
      <protection/>
    </xf>
    <xf numFmtId="177" fontId="11" fillId="34" borderId="45" xfId="49" applyNumberFormat="1" applyFont="1" applyFill="1" applyBorder="1">
      <alignment vertical="center"/>
    </xf>
    <xf numFmtId="2" fontId="52" fillId="0" borderId="43" xfId="51" applyNumberFormat="1" applyFont="1" applyBorder="1" applyAlignment="1">
      <alignment vertical="center"/>
      <protection/>
    </xf>
    <xf numFmtId="177" fontId="11" fillId="36" borderId="45" xfId="51" applyNumberFormat="1" applyFont="1" applyFill="1" applyBorder="1" applyAlignment="1">
      <alignment vertical="center"/>
      <protection/>
    </xf>
    <xf numFmtId="4" fontId="54" fillId="36" borderId="37" xfId="66" applyNumberFormat="1" applyFont="1" applyFill="1" applyBorder="1">
      <alignment vertical="center"/>
    </xf>
    <xf numFmtId="4" fontId="0" fillId="0" borderId="0" xfId="51" applyNumberForma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14" xfId="51" applyFont="1" applyBorder="1" applyAlignment="1">
      <alignment horizontal="center" vertical="center" wrapText="1"/>
      <protection/>
    </xf>
    <xf numFmtId="0" fontId="7" fillId="0" borderId="35" xfId="51" applyFont="1" applyBorder="1" applyAlignment="1">
      <alignment horizontal="center" vertical="center" wrapText="1"/>
      <protection/>
    </xf>
    <xf numFmtId="0" fontId="7" fillId="0" borderId="38" xfId="51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7" fillId="0" borderId="32" xfId="51" applyFont="1" applyBorder="1" applyAlignment="1">
      <alignment horizontal="center" vertical="center" wrapText="1"/>
      <protection/>
    </xf>
    <xf numFmtId="0" fontId="7" fillId="0" borderId="13" xfId="51" applyFont="1" applyBorder="1" applyAlignment="1">
      <alignment horizontal="center" vertical="center" wrapText="1"/>
      <protection/>
    </xf>
    <xf numFmtId="0" fontId="4" fillId="0" borderId="0" xfId="51" applyFont="1" applyAlignment="1">
      <alignment horizontal="left" vertical="center" wrapText="1"/>
      <protection/>
    </xf>
    <xf numFmtId="0" fontId="5" fillId="0" borderId="0" xfId="51" applyFont="1" applyAlignment="1">
      <alignment horizontal="left" vertical="center" wrapText="1"/>
      <protection/>
    </xf>
    <xf numFmtId="0" fontId="11" fillId="34" borderId="46" xfId="51" applyFont="1" applyFill="1" applyBorder="1" applyAlignment="1">
      <alignment horizontal="left" vertical="center" wrapText="1"/>
      <protection/>
    </xf>
    <xf numFmtId="0" fontId="11" fillId="34" borderId="47" xfId="51" applyFont="1" applyFill="1" applyBorder="1" applyAlignment="1">
      <alignment horizontal="left" vertical="center" wrapText="1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7" fillId="0" borderId="15" xfId="51" applyFont="1" applyFill="1" applyBorder="1" applyAlignment="1">
      <alignment horizontal="center" vertical="center"/>
      <protection/>
    </xf>
    <xf numFmtId="0" fontId="4" fillId="0" borderId="35" xfId="51" applyFont="1" applyBorder="1" applyAlignment="1">
      <alignment horizontal="center" vertical="center"/>
      <protection/>
    </xf>
    <xf numFmtId="0" fontId="4" fillId="0" borderId="36" xfId="51" applyFont="1" applyBorder="1" applyAlignment="1">
      <alignment horizontal="center" vertical="center"/>
      <protection/>
    </xf>
    <xf numFmtId="0" fontId="31" fillId="0" borderId="42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2" fillId="0" borderId="43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4" fontId="33" fillId="0" borderId="11" xfId="0" applyNumberFormat="1" applyFont="1" applyBorder="1" applyAlignment="1">
      <alignment horizontal="center"/>
    </xf>
    <xf numFmtId="4" fontId="33" fillId="0" borderId="15" xfId="0" applyNumberFormat="1" applyFont="1" applyBorder="1" applyAlignment="1">
      <alignment horizontal="center"/>
    </xf>
    <xf numFmtId="14" fontId="33" fillId="0" borderId="17" xfId="0" applyNumberFormat="1" applyFont="1" applyBorder="1" applyAlignment="1">
      <alignment horizontal="center" vertical="center"/>
    </xf>
    <xf numFmtId="14" fontId="33" fillId="0" borderId="0" xfId="0" applyNumberFormat="1" applyFont="1" applyBorder="1" applyAlignment="1">
      <alignment horizontal="center" vertical="center"/>
    </xf>
    <xf numFmtId="4" fontId="32" fillId="0" borderId="32" xfId="0" applyNumberFormat="1" applyFont="1" applyBorder="1" applyAlignment="1">
      <alignment horizontal="center"/>
    </xf>
    <xf numFmtId="4" fontId="32" fillId="0" borderId="16" xfId="0" applyNumberFormat="1" applyFont="1" applyBorder="1" applyAlignment="1">
      <alignment horizontal="center"/>
    </xf>
    <xf numFmtId="4" fontId="32" fillId="0" borderId="48" xfId="0" applyNumberFormat="1" applyFont="1" applyBorder="1" applyAlignment="1">
      <alignment horizontal="center"/>
    </xf>
    <xf numFmtId="4" fontId="32" fillId="0" borderId="49" xfId="0" applyNumberFormat="1" applyFont="1" applyBorder="1" applyAlignment="1">
      <alignment horizontal="center"/>
    </xf>
    <xf numFmtId="4" fontId="32" fillId="0" borderId="50" xfId="0" applyNumberFormat="1" applyFont="1" applyBorder="1" applyAlignment="1">
      <alignment horizontal="center"/>
    </xf>
    <xf numFmtId="4" fontId="32" fillId="0" borderId="51" xfId="0" applyNumberFormat="1" applyFont="1" applyBorder="1" applyAlignment="1">
      <alignment horizontal="center"/>
    </xf>
    <xf numFmtId="0" fontId="19" fillId="0" borderId="11" xfId="53" applyFont="1" applyBorder="1" applyAlignment="1">
      <alignment horizontal="center"/>
      <protection/>
    </xf>
    <xf numFmtId="0" fontId="19" fillId="0" borderId="15" xfId="53" applyFont="1" applyBorder="1" applyAlignment="1">
      <alignment horizontal="center"/>
      <protection/>
    </xf>
    <xf numFmtId="0" fontId="20" fillId="0" borderId="52" xfId="53" applyFont="1" applyBorder="1" applyAlignment="1">
      <alignment horizontal="center" vertical="center"/>
      <protection/>
    </xf>
    <xf numFmtId="0" fontId="20" fillId="0" borderId="20" xfId="53" applyFont="1" applyBorder="1" applyAlignment="1">
      <alignment horizontal="center" vertical="center"/>
      <protection/>
    </xf>
    <xf numFmtId="0" fontId="18" fillId="0" borderId="42" xfId="53" applyFont="1" applyBorder="1" applyAlignment="1">
      <alignment horizontal="center" vertical="center"/>
      <protection/>
    </xf>
    <xf numFmtId="0" fontId="0" fillId="0" borderId="34" xfId="52" applyBorder="1" applyAlignment="1">
      <alignment horizontal="center" vertical="center"/>
      <protection/>
    </xf>
    <xf numFmtId="0" fontId="0" fillId="0" borderId="33" xfId="52" applyBorder="1" applyAlignment="1">
      <alignment horizontal="center" vertical="center"/>
      <protection/>
    </xf>
    <xf numFmtId="0" fontId="23" fillId="0" borderId="43" xfId="53" applyFont="1" applyBorder="1" applyAlignment="1">
      <alignment horizontal="center" vertical="center"/>
      <protection/>
    </xf>
    <xf numFmtId="0" fontId="0" fillId="0" borderId="40" xfId="52" applyBorder="1" applyAlignment="1">
      <alignment horizontal="center" vertical="center"/>
      <protection/>
    </xf>
    <xf numFmtId="0" fontId="0" fillId="0" borderId="26" xfId="52" applyBorder="1" applyAlignment="1">
      <alignment horizontal="center" vertical="center"/>
      <protection/>
    </xf>
    <xf numFmtId="4" fontId="51" fillId="0" borderId="12" xfId="53" applyNumberFormat="1" applyFont="1" applyFill="1" applyBorder="1" applyAlignment="1">
      <alignment horizontal="center" vertical="center" wrapText="1"/>
      <protection/>
    </xf>
    <xf numFmtId="4" fontId="51" fillId="0" borderId="15" xfId="53" applyNumberFormat="1" applyFont="1" applyFill="1" applyBorder="1" applyAlignment="1">
      <alignment horizontal="center" vertical="center" wrapText="1"/>
      <protection/>
    </xf>
    <xf numFmtId="0" fontId="16" fillId="0" borderId="14" xfId="53" applyFont="1" applyBorder="1" applyAlignment="1">
      <alignment horizontal="center"/>
      <protection/>
    </xf>
    <xf numFmtId="0" fontId="16" fillId="0" borderId="35" xfId="53" applyFont="1" applyBorder="1" applyAlignment="1">
      <alignment horizontal="center"/>
      <protection/>
    </xf>
    <xf numFmtId="0" fontId="17" fillId="0" borderId="32" xfId="53" applyFont="1" applyBorder="1" applyAlignment="1">
      <alignment horizontal="center" vertical="center"/>
      <protection/>
    </xf>
    <xf numFmtId="0" fontId="17" fillId="0" borderId="13" xfId="53" applyFont="1" applyBorder="1" applyAlignment="1">
      <alignment horizontal="center" vertical="center"/>
      <protection/>
    </xf>
    <xf numFmtId="0" fontId="48" fillId="0" borderId="17" xfId="0" applyFont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41" fillId="0" borderId="17" xfId="0" applyFont="1" applyBorder="1" applyAlignment="1">
      <alignment/>
    </xf>
    <xf numFmtId="0" fontId="26" fillId="0" borderId="0" xfId="0" applyFont="1" applyBorder="1" applyAlignment="1">
      <alignment/>
    </xf>
    <xf numFmtId="0" fontId="15" fillId="0" borderId="35" xfId="53" applyFont="1" applyBorder="1" applyAlignment="1">
      <alignment horizontal="left"/>
      <protection/>
    </xf>
    <xf numFmtId="0" fontId="15" fillId="0" borderId="36" xfId="53" applyFont="1" applyBorder="1" applyAlignment="1">
      <alignment horizontal="left"/>
      <protection/>
    </xf>
    <xf numFmtId="0" fontId="15" fillId="0" borderId="13" xfId="53" applyFont="1" applyBorder="1" applyAlignment="1">
      <alignment horizontal="left"/>
      <protection/>
    </xf>
    <xf numFmtId="0" fontId="15" fillId="0" borderId="16" xfId="53" applyFont="1" applyBorder="1" applyAlignment="1">
      <alignment horizontal="left"/>
      <protection/>
    </xf>
    <xf numFmtId="0" fontId="18" fillId="0" borderId="43" xfId="53" applyFont="1" applyBorder="1" applyAlignment="1">
      <alignment horizontal="center" vertical="center"/>
      <protection/>
    </xf>
    <xf numFmtId="4" fontId="32" fillId="0" borderId="53" xfId="0" applyNumberFormat="1" applyFont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2" xfId="52"/>
    <cellStyle name="Normal 3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209550</xdr:rowOff>
    </xdr:from>
    <xdr:to>
      <xdr:col>1</xdr:col>
      <xdr:colOff>457200</xdr:colOff>
      <xdr:row>3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09550"/>
          <a:ext cx="676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1" name="Line 10"/>
        <xdr:cNvSpPr>
          <a:spLocks/>
        </xdr:cNvSpPr>
      </xdr:nvSpPr>
      <xdr:spPr>
        <a:xfrm>
          <a:off x="112299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112299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299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0</xdr:rowOff>
    </xdr:from>
    <xdr:to>
      <xdr:col>8</xdr:col>
      <xdr:colOff>0</xdr:colOff>
      <xdr:row>3</xdr:row>
      <xdr:rowOff>0</xdr:rowOff>
    </xdr:to>
    <xdr:sp>
      <xdr:nvSpPr>
        <xdr:cNvPr id="4" name="Line 13"/>
        <xdr:cNvSpPr>
          <a:spLocks/>
        </xdr:cNvSpPr>
      </xdr:nvSpPr>
      <xdr:spPr>
        <a:xfrm>
          <a:off x="11229975" y="533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44"/>
  <sheetViews>
    <sheetView tabSelected="1" view="pageBreakPreview" zoomScaleSheetLayoutView="100" workbookViewId="0" topLeftCell="A1">
      <pane ySplit="6" topLeftCell="A16" activePane="bottomLeft" state="frozen"/>
      <selection pane="topLeft" activeCell="A6" sqref="A6"/>
      <selection pane="bottomLeft" activeCell="C3" sqref="C3:G3"/>
    </sheetView>
  </sheetViews>
  <sheetFormatPr defaultColWidth="9.140625" defaultRowHeight="12.75"/>
  <cols>
    <col min="1" max="1" width="6.8515625" style="1" customWidth="1"/>
    <col min="2" max="2" width="9.7109375" style="38" bestFit="1" customWidth="1"/>
    <col min="3" max="3" width="49.421875" style="41" customWidth="1"/>
    <col min="4" max="4" width="10.7109375" style="1" customWidth="1"/>
    <col min="5" max="5" width="10.7109375" style="39" customWidth="1"/>
    <col min="6" max="6" width="16.57421875" style="40" customWidth="1"/>
    <col min="7" max="7" width="22.140625" style="39" customWidth="1"/>
    <col min="8" max="8" width="23.421875" style="1" customWidth="1"/>
    <col min="9" max="9" width="11.421875" style="1" customWidth="1"/>
    <col min="10" max="10" width="13.421875" style="42" bestFit="1" customWidth="1"/>
    <col min="11" max="16384" width="9.140625" style="1" customWidth="1"/>
  </cols>
  <sheetData>
    <row r="1" spans="1:8" ht="19.5" customHeight="1">
      <c r="A1" s="171"/>
      <c r="B1" s="172"/>
      <c r="C1" s="183" t="s">
        <v>86</v>
      </c>
      <c r="D1" s="183"/>
      <c r="E1" s="183"/>
      <c r="F1" s="183"/>
      <c r="G1" s="183"/>
      <c r="H1" s="184"/>
    </row>
    <row r="2" spans="1:8" ht="19.5" customHeight="1">
      <c r="A2" s="173"/>
      <c r="B2" s="174"/>
      <c r="C2" s="177" t="s">
        <v>37</v>
      </c>
      <c r="D2" s="178"/>
      <c r="E2" s="178"/>
      <c r="F2" s="178"/>
      <c r="G2" s="178"/>
      <c r="H2" s="106"/>
    </row>
    <row r="3" spans="1:8" ht="19.5" customHeight="1">
      <c r="A3" s="173"/>
      <c r="B3" s="174"/>
      <c r="C3" s="177" t="s">
        <v>19</v>
      </c>
      <c r="D3" s="178"/>
      <c r="E3" s="178"/>
      <c r="F3" s="178"/>
      <c r="G3" s="178"/>
      <c r="H3" s="106"/>
    </row>
    <row r="4" spans="1:8" ht="19.5" customHeight="1">
      <c r="A4" s="175"/>
      <c r="B4" s="176"/>
      <c r="C4" s="67" t="s">
        <v>76</v>
      </c>
      <c r="D4" s="67"/>
      <c r="E4" s="67"/>
      <c r="F4" s="68"/>
      <c r="G4" s="107"/>
      <c r="H4" s="108"/>
    </row>
    <row r="5" spans="1:8" ht="19.5" customHeight="1">
      <c r="A5" s="181" t="s">
        <v>65</v>
      </c>
      <c r="B5" s="181"/>
      <c r="C5" s="181"/>
      <c r="D5" s="181"/>
      <c r="E5" s="181"/>
      <c r="F5" s="181"/>
      <c r="G5" s="181"/>
      <c r="H5" s="182"/>
    </row>
    <row r="6" spans="1:10" s="37" customFormat="1" ht="24.75" customHeight="1">
      <c r="A6" s="109" t="s">
        <v>39</v>
      </c>
      <c r="B6" s="110" t="s">
        <v>25</v>
      </c>
      <c r="C6" s="111" t="s">
        <v>26</v>
      </c>
      <c r="D6" s="112" t="s">
        <v>30</v>
      </c>
      <c r="E6" s="113" t="s">
        <v>31</v>
      </c>
      <c r="F6" s="113" t="s">
        <v>20</v>
      </c>
      <c r="G6" s="114" t="s">
        <v>32</v>
      </c>
      <c r="H6" s="115" t="s">
        <v>64</v>
      </c>
      <c r="J6" s="42"/>
    </row>
    <row r="7" spans="1:10" s="37" customFormat="1" ht="30.75" customHeight="1">
      <c r="A7" s="91"/>
      <c r="B7" s="66" t="s">
        <v>40</v>
      </c>
      <c r="C7" s="65" t="s">
        <v>41</v>
      </c>
      <c r="D7" s="92"/>
      <c r="E7" s="93"/>
      <c r="F7" s="94"/>
      <c r="G7" s="116">
        <f>SUM(G8:G9)</f>
        <v>5321.179999999999</v>
      </c>
      <c r="H7" s="132">
        <f>SUM(H8:H9)</f>
        <v>6651.475</v>
      </c>
      <c r="J7" s="42"/>
    </row>
    <row r="8" spans="1:10" s="37" customFormat="1" ht="30.75" customHeight="1">
      <c r="A8" s="138" t="s">
        <v>48</v>
      </c>
      <c r="B8" s="139" t="s">
        <v>49</v>
      </c>
      <c r="C8" s="140" t="s">
        <v>3</v>
      </c>
      <c r="D8" s="141" t="s">
        <v>22</v>
      </c>
      <c r="E8" s="142">
        <v>6</v>
      </c>
      <c r="F8" s="143">
        <v>878.4</v>
      </c>
      <c r="G8" s="151">
        <f>IF($A8="","",ROUND(E8*F8,2))</f>
        <v>5270.4</v>
      </c>
      <c r="H8" s="144">
        <f>G8*1.25</f>
        <v>6588</v>
      </c>
      <c r="J8" s="42"/>
    </row>
    <row r="9" spans="1:10" s="37" customFormat="1" ht="30.75" customHeight="1">
      <c r="A9" s="138" t="s">
        <v>48</v>
      </c>
      <c r="B9" s="139" t="s">
        <v>50</v>
      </c>
      <c r="C9" s="140" t="s">
        <v>4</v>
      </c>
      <c r="D9" s="141" t="s">
        <v>24</v>
      </c>
      <c r="E9" s="142">
        <v>36.8</v>
      </c>
      <c r="F9" s="143">
        <v>1.38</v>
      </c>
      <c r="G9" s="151">
        <f>IF($A9="","",ROUND(E9*F9,2))</f>
        <v>50.78</v>
      </c>
      <c r="H9" s="144">
        <f>G9*1.25</f>
        <v>63.475</v>
      </c>
      <c r="J9" s="42"/>
    </row>
    <row r="10" spans="1:10" s="37" customFormat="1" ht="30.75" customHeight="1">
      <c r="A10" s="91"/>
      <c r="B10" s="66" t="s">
        <v>42</v>
      </c>
      <c r="C10" s="65" t="s">
        <v>51</v>
      </c>
      <c r="D10" s="92"/>
      <c r="E10" s="93"/>
      <c r="F10" s="94"/>
      <c r="G10" s="116">
        <f>SUBTOTAL(9,G11:G12)</f>
        <v>1721.4</v>
      </c>
      <c r="H10" s="132">
        <f>SUM(H11:H12)</f>
        <v>2151.75</v>
      </c>
      <c r="J10" s="42"/>
    </row>
    <row r="11" spans="1:10" s="37" customFormat="1" ht="38.25" customHeight="1">
      <c r="A11" s="138" t="s">
        <v>48</v>
      </c>
      <c r="B11" s="139" t="s">
        <v>52</v>
      </c>
      <c r="C11" s="140" t="s">
        <v>53</v>
      </c>
      <c r="D11" s="141" t="s">
        <v>23</v>
      </c>
      <c r="E11" s="142">
        <v>75.26</v>
      </c>
      <c r="F11" s="143">
        <v>11.01</v>
      </c>
      <c r="G11" s="151">
        <f>IF($A11="","",ROUND(E11*F11,2))</f>
        <v>828.61</v>
      </c>
      <c r="H11" s="144">
        <f>G11*1.25</f>
        <v>1035.7625</v>
      </c>
      <c r="J11" s="42"/>
    </row>
    <row r="12" spans="1:10" s="37" customFormat="1" ht="30.75" customHeight="1">
      <c r="A12" s="138" t="s">
        <v>48</v>
      </c>
      <c r="B12" s="139" t="s">
        <v>54</v>
      </c>
      <c r="C12" s="140" t="s">
        <v>5</v>
      </c>
      <c r="D12" s="141" t="s">
        <v>23</v>
      </c>
      <c r="E12" s="142">
        <v>54.24</v>
      </c>
      <c r="F12" s="143">
        <v>16.46</v>
      </c>
      <c r="G12" s="151">
        <f>IF($A12="","",ROUND(E12*F12,2))</f>
        <v>892.79</v>
      </c>
      <c r="H12" s="144">
        <f>G12*1.25</f>
        <v>1115.9875</v>
      </c>
      <c r="J12" s="42"/>
    </row>
    <row r="13" spans="1:10" s="37" customFormat="1" ht="30.75" customHeight="1">
      <c r="A13" s="91"/>
      <c r="B13" s="66" t="s">
        <v>43</v>
      </c>
      <c r="C13" s="65" t="s">
        <v>45</v>
      </c>
      <c r="D13" s="92"/>
      <c r="E13" s="93"/>
      <c r="F13" s="94"/>
      <c r="G13" s="116">
        <f>SUM(G14:G15)</f>
        <v>4039.3615999999997</v>
      </c>
      <c r="H13" s="132">
        <f>SUM(H14:H15)</f>
        <v>5049.202</v>
      </c>
      <c r="J13" s="42"/>
    </row>
    <row r="14" spans="1:10" s="37" customFormat="1" ht="30.75" customHeight="1">
      <c r="A14" s="138" t="s">
        <v>48</v>
      </c>
      <c r="B14" s="146" t="s">
        <v>77</v>
      </c>
      <c r="C14" s="147" t="s">
        <v>78</v>
      </c>
      <c r="D14" s="148" t="s">
        <v>24</v>
      </c>
      <c r="E14" s="149">
        <v>36.8</v>
      </c>
      <c r="F14" s="150">
        <v>96.22</v>
      </c>
      <c r="G14" s="151">
        <f>E14*F14</f>
        <v>3540.8959999999997</v>
      </c>
      <c r="H14" s="144">
        <f>G14*1.25</f>
        <v>4426.12</v>
      </c>
      <c r="J14" s="42"/>
    </row>
    <row r="15" spans="1:10" s="37" customFormat="1" ht="30.75" customHeight="1">
      <c r="A15" s="138" t="s">
        <v>48</v>
      </c>
      <c r="B15" s="152" t="s">
        <v>55</v>
      </c>
      <c r="C15" s="153" t="s">
        <v>6</v>
      </c>
      <c r="D15" s="154" t="s">
        <v>23</v>
      </c>
      <c r="E15" s="155">
        <f>0.05*E12</f>
        <v>2.712</v>
      </c>
      <c r="F15" s="156">
        <v>183.8</v>
      </c>
      <c r="G15" s="157">
        <f>E15*F15</f>
        <v>498.46560000000005</v>
      </c>
      <c r="H15" s="144">
        <f>G15*1.25</f>
        <v>623.0820000000001</v>
      </c>
      <c r="J15" s="42"/>
    </row>
    <row r="16" spans="1:10" s="37" customFormat="1" ht="30.75" customHeight="1">
      <c r="A16" s="128"/>
      <c r="B16" s="126" t="s">
        <v>44</v>
      </c>
      <c r="C16" s="127" t="s">
        <v>79</v>
      </c>
      <c r="D16" s="129"/>
      <c r="E16" s="130"/>
      <c r="F16" s="131"/>
      <c r="G16" s="168">
        <f>SUM(G17:G26)</f>
        <v>9297.6819</v>
      </c>
      <c r="H16" s="133">
        <f>SUM(H17:H26)</f>
        <v>11622.102374999999</v>
      </c>
      <c r="J16" s="42"/>
    </row>
    <row r="17" spans="1:10" s="37" customFormat="1" ht="30.75" customHeight="1">
      <c r="A17" s="138" t="s">
        <v>48</v>
      </c>
      <c r="B17" s="139" t="s">
        <v>55</v>
      </c>
      <c r="C17" s="140" t="s">
        <v>6</v>
      </c>
      <c r="D17" s="141" t="s">
        <v>23</v>
      </c>
      <c r="E17" s="142">
        <v>0.72</v>
      </c>
      <c r="F17" s="143">
        <v>183.8</v>
      </c>
      <c r="G17" s="142">
        <f aca="true" t="shared" si="0" ref="G17:G25">E17*F17</f>
        <v>132.336</v>
      </c>
      <c r="H17" s="144">
        <f aca="true" t="shared" si="1" ref="H17:H25">G17*1.25</f>
        <v>165.42000000000002</v>
      </c>
      <c r="J17" s="42"/>
    </row>
    <row r="18" spans="1:10" s="37" customFormat="1" ht="30.75" customHeight="1">
      <c r="A18" s="138" t="s">
        <v>48</v>
      </c>
      <c r="B18" s="139" t="s">
        <v>58</v>
      </c>
      <c r="C18" s="140" t="s">
        <v>57</v>
      </c>
      <c r="D18" s="141" t="s">
        <v>22</v>
      </c>
      <c r="E18" s="145">
        <v>26.21</v>
      </c>
      <c r="F18" s="143">
        <v>81.87</v>
      </c>
      <c r="G18" s="142">
        <f t="shared" si="0"/>
        <v>2145.8127000000004</v>
      </c>
      <c r="H18" s="144">
        <f t="shared" si="1"/>
        <v>2682.2658750000005</v>
      </c>
      <c r="J18" s="42"/>
    </row>
    <row r="19" spans="1:10" s="37" customFormat="1" ht="30.75" customHeight="1">
      <c r="A19" s="138" t="s">
        <v>48</v>
      </c>
      <c r="B19" s="139" t="s">
        <v>69</v>
      </c>
      <c r="C19" s="158" t="s">
        <v>70</v>
      </c>
      <c r="D19" s="141" t="s">
        <v>22</v>
      </c>
      <c r="E19" s="145">
        <f>E18*2</f>
        <v>52.42</v>
      </c>
      <c r="F19" s="143">
        <v>6.38</v>
      </c>
      <c r="G19" s="142">
        <f>E19*F19</f>
        <v>334.4396</v>
      </c>
      <c r="H19" s="144">
        <f>G19*1.25</f>
        <v>418.04949999999997</v>
      </c>
      <c r="J19" s="42"/>
    </row>
    <row r="20" spans="1:10" s="37" customFormat="1" ht="30.75" customHeight="1">
      <c r="A20" s="138" t="s">
        <v>48</v>
      </c>
      <c r="B20" s="139" t="s">
        <v>71</v>
      </c>
      <c r="C20" s="158" t="s">
        <v>72</v>
      </c>
      <c r="D20" s="141" t="s">
        <v>22</v>
      </c>
      <c r="E20" s="145">
        <f>E19</f>
        <v>52.42</v>
      </c>
      <c r="F20" s="143">
        <v>25.21</v>
      </c>
      <c r="G20" s="142">
        <f>E20*F20</f>
        <v>1321.5082</v>
      </c>
      <c r="H20" s="144">
        <f>G20*1.25</f>
        <v>1651.88525</v>
      </c>
      <c r="J20" s="42"/>
    </row>
    <row r="21" spans="1:10" s="37" customFormat="1" ht="30.75" customHeight="1">
      <c r="A21" s="138" t="s">
        <v>48</v>
      </c>
      <c r="B21" s="139" t="s">
        <v>73</v>
      </c>
      <c r="C21" s="158" t="s">
        <v>74</v>
      </c>
      <c r="D21" s="141" t="s">
        <v>22</v>
      </c>
      <c r="E21" s="145">
        <f>E20</f>
        <v>52.42</v>
      </c>
      <c r="F21" s="143">
        <v>11.7</v>
      </c>
      <c r="G21" s="142">
        <f>E21*F21</f>
        <v>613.314</v>
      </c>
      <c r="H21" s="144">
        <f>G21*1.25</f>
        <v>766.6424999999999</v>
      </c>
      <c r="J21" s="42"/>
    </row>
    <row r="22" spans="1:10" s="37" customFormat="1" ht="30.75" customHeight="1">
      <c r="A22" s="138" t="s">
        <v>48</v>
      </c>
      <c r="B22" s="139" t="s">
        <v>60</v>
      </c>
      <c r="C22" s="140" t="s">
        <v>59</v>
      </c>
      <c r="D22" s="141" t="s">
        <v>23</v>
      </c>
      <c r="E22" s="142">
        <v>1.95</v>
      </c>
      <c r="F22" s="143">
        <v>443.9</v>
      </c>
      <c r="G22" s="142">
        <f t="shared" si="0"/>
        <v>865.6049999999999</v>
      </c>
      <c r="H22" s="144">
        <f t="shared" si="1"/>
        <v>1082.00625</v>
      </c>
      <c r="J22" s="42"/>
    </row>
    <row r="23" spans="1:10" s="37" customFormat="1" ht="30.75" customHeight="1">
      <c r="A23" s="138" t="s">
        <v>48</v>
      </c>
      <c r="B23" s="139" t="s">
        <v>61</v>
      </c>
      <c r="C23" s="140" t="s">
        <v>29</v>
      </c>
      <c r="D23" s="141" t="s">
        <v>23</v>
      </c>
      <c r="E23" s="142">
        <v>1.95</v>
      </c>
      <c r="F23" s="143">
        <v>102.78</v>
      </c>
      <c r="G23" s="142">
        <f t="shared" si="0"/>
        <v>200.421</v>
      </c>
      <c r="H23" s="144">
        <f t="shared" si="1"/>
        <v>250.52625</v>
      </c>
      <c r="J23" s="42"/>
    </row>
    <row r="24" spans="1:10" s="37" customFormat="1" ht="30.75" customHeight="1">
      <c r="A24" s="138" t="s">
        <v>48</v>
      </c>
      <c r="B24" s="139" t="s">
        <v>80</v>
      </c>
      <c r="C24" s="140" t="s">
        <v>81</v>
      </c>
      <c r="D24" s="141" t="s">
        <v>27</v>
      </c>
      <c r="E24" s="142">
        <v>17.66</v>
      </c>
      <c r="F24" s="143">
        <v>12.87</v>
      </c>
      <c r="G24" s="142">
        <f t="shared" si="0"/>
        <v>227.2842</v>
      </c>
      <c r="H24" s="144">
        <f t="shared" si="1"/>
        <v>284.10525</v>
      </c>
      <c r="J24" s="42"/>
    </row>
    <row r="25" spans="1:10" s="37" customFormat="1" ht="30.75" customHeight="1">
      <c r="A25" s="138" t="s">
        <v>48</v>
      </c>
      <c r="B25" s="139" t="s">
        <v>62</v>
      </c>
      <c r="C25" s="140" t="s">
        <v>28</v>
      </c>
      <c r="D25" s="141" t="s">
        <v>22</v>
      </c>
      <c r="E25" s="142">
        <v>3.04</v>
      </c>
      <c r="F25" s="143">
        <v>234.96</v>
      </c>
      <c r="G25" s="142">
        <f t="shared" si="0"/>
        <v>714.2784</v>
      </c>
      <c r="H25" s="144">
        <f t="shared" si="1"/>
        <v>892.8480000000001</v>
      </c>
      <c r="J25" s="42"/>
    </row>
    <row r="26" spans="1:10" s="37" customFormat="1" ht="30.75" customHeight="1" thickBot="1">
      <c r="A26" s="159" t="s">
        <v>48</v>
      </c>
      <c r="B26" s="160" t="s">
        <v>82</v>
      </c>
      <c r="C26" s="137" t="s">
        <v>75</v>
      </c>
      <c r="D26" s="161" t="s">
        <v>22</v>
      </c>
      <c r="E26" s="162">
        <v>2.42</v>
      </c>
      <c r="F26" s="163">
        <v>1133.34</v>
      </c>
      <c r="G26" s="162">
        <f>E26*F26</f>
        <v>2742.6827999999996</v>
      </c>
      <c r="H26" s="166">
        <f>G26*1.25</f>
        <v>3428.3534999999993</v>
      </c>
      <c r="J26" s="42"/>
    </row>
    <row r="27" spans="1:10" s="85" customFormat="1" ht="23.25" customHeight="1" thickBot="1">
      <c r="A27" s="164"/>
      <c r="B27" s="179" t="s">
        <v>21</v>
      </c>
      <c r="C27" s="179"/>
      <c r="D27" s="179"/>
      <c r="E27" s="179"/>
      <c r="F27" s="180"/>
      <c r="G27" s="165">
        <f>G13+G10+G7+G16</f>
        <v>20379.623499999998</v>
      </c>
      <c r="H27" s="167">
        <f>SUM(H13+H10+H7+H16)</f>
        <v>25474.529375</v>
      </c>
      <c r="J27" s="117"/>
    </row>
    <row r="28" ht="12.75">
      <c r="F28" s="95"/>
    </row>
    <row r="29" spans="6:7" ht="12.75">
      <c r="F29" s="95"/>
      <c r="G29" s="39" t="s">
        <v>85</v>
      </c>
    </row>
    <row r="30" spans="1:6" ht="31.5" customHeight="1">
      <c r="A30" s="118"/>
      <c r="C30" s="134" t="s">
        <v>63</v>
      </c>
      <c r="D30" s="97"/>
      <c r="E30" s="119"/>
      <c r="F30" s="95"/>
    </row>
    <row r="31" spans="3:7" ht="12.75" customHeight="1">
      <c r="C31" s="120" t="s">
        <v>83</v>
      </c>
      <c r="D31" s="97"/>
      <c r="E31" s="169"/>
      <c r="F31" s="170"/>
      <c r="G31" s="170"/>
    </row>
    <row r="32" spans="1:7" ht="12.75" customHeight="1">
      <c r="A32" s="121"/>
      <c r="C32" s="120" t="s">
        <v>84</v>
      </c>
      <c r="D32" s="97"/>
      <c r="E32" s="169"/>
      <c r="F32" s="170"/>
      <c r="G32" s="170"/>
    </row>
    <row r="33" spans="1:4" ht="12.75" customHeight="1">
      <c r="A33" s="122"/>
      <c r="C33" s="123" t="s">
        <v>56</v>
      </c>
      <c r="D33" s="96"/>
    </row>
    <row r="34" ht="12.75" customHeight="1">
      <c r="D34" s="96"/>
    </row>
    <row r="42" spans="7:11" ht="15">
      <c r="G42" s="124"/>
      <c r="H42" s="124"/>
      <c r="I42" s="124"/>
      <c r="J42" s="124"/>
      <c r="K42" s="124"/>
    </row>
    <row r="44" spans="7:10" ht="15.75">
      <c r="G44" s="125"/>
      <c r="H44" s="125"/>
      <c r="I44" s="125"/>
      <c r="J44" s="125"/>
    </row>
  </sheetData>
  <sheetProtection/>
  <autoFilter ref="A6:G12"/>
  <mergeCells count="8">
    <mergeCell ref="E32:G32"/>
    <mergeCell ref="A1:B4"/>
    <mergeCell ref="C2:G2"/>
    <mergeCell ref="C3:G3"/>
    <mergeCell ref="B27:F27"/>
    <mergeCell ref="E31:G31"/>
    <mergeCell ref="A5:H5"/>
    <mergeCell ref="C1:H1"/>
  </mergeCells>
  <printOptions/>
  <pageMargins left="0.7874015748031497" right="0.31496062992125984" top="0.3937007874015748" bottom="0.1968503937007874" header="0" footer="0"/>
  <pageSetup fitToHeight="2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36"/>
  <sheetViews>
    <sheetView showGridLines="0" showZeros="0" view="pageBreakPreview" zoomScaleNormal="60" zoomScaleSheetLayoutView="100" zoomScalePageLayoutView="60" workbookViewId="0" topLeftCell="A1">
      <selection activeCell="B11" sqref="B11:B13"/>
    </sheetView>
  </sheetViews>
  <sheetFormatPr defaultColWidth="9.140625" defaultRowHeight="18" customHeight="1"/>
  <cols>
    <col min="1" max="1" width="5.421875" style="3" customWidth="1"/>
    <col min="2" max="2" width="46.140625" style="3" customWidth="1"/>
    <col min="3" max="3" width="9.28125" style="4" customWidth="1"/>
    <col min="4" max="5" width="22.7109375" style="4" customWidth="1"/>
    <col min="6" max="7" width="22.7109375" style="3" customWidth="1"/>
    <col min="8" max="8" width="16.7109375" style="3" customWidth="1"/>
    <col min="9" max="9" width="9.140625" style="3" customWidth="1"/>
    <col min="10" max="10" width="10.57421875" style="3" bestFit="1" customWidth="1"/>
    <col min="11" max="16384" width="9.140625" style="3" customWidth="1"/>
  </cols>
  <sheetData>
    <row r="1" spans="1:8" ht="18.75">
      <c r="A1" s="30"/>
      <c r="B1" s="31"/>
      <c r="C1" s="36" t="s">
        <v>7</v>
      </c>
      <c r="D1" s="32"/>
      <c r="E1" s="32"/>
      <c r="F1" s="31"/>
      <c r="G1" s="31"/>
      <c r="H1" s="33"/>
    </row>
    <row r="2" spans="1:8" s="2" customFormat="1" ht="18" customHeight="1">
      <c r="A2" s="63"/>
      <c r="B2" s="62"/>
      <c r="C2" s="15"/>
      <c r="D2" s="15"/>
      <c r="E2" s="15"/>
      <c r="F2" s="15"/>
      <c r="G2" s="34"/>
      <c r="H2" s="35"/>
    </row>
    <row r="3" spans="1:8" ht="5.25" customHeight="1">
      <c r="A3" s="18"/>
      <c r="B3" s="8"/>
      <c r="C3" s="5"/>
      <c r="D3" s="5"/>
      <c r="E3" s="5"/>
      <c r="F3" s="8"/>
      <c r="G3" s="8"/>
      <c r="H3" s="19"/>
    </row>
    <row r="4" spans="1:8" ht="13.5" customHeight="1">
      <c r="A4" s="217"/>
      <c r="B4" s="218"/>
      <c r="C4" s="218"/>
      <c r="D4" s="218"/>
      <c r="E4" s="5"/>
      <c r="F4" s="211" t="s">
        <v>8</v>
      </c>
      <c r="G4" s="212"/>
      <c r="H4" s="20"/>
    </row>
    <row r="5" spans="1:8" ht="13.5" customHeight="1">
      <c r="A5" s="215"/>
      <c r="B5" s="216"/>
      <c r="C5" s="216"/>
      <c r="D5" s="216"/>
      <c r="E5" s="5"/>
      <c r="F5" s="213" t="s">
        <v>38</v>
      </c>
      <c r="G5" s="214"/>
      <c r="H5" s="21"/>
    </row>
    <row r="6" spans="1:8" ht="5.25" customHeight="1">
      <c r="A6" s="18"/>
      <c r="B6" s="8"/>
      <c r="C6" s="5"/>
      <c r="D6" s="5"/>
      <c r="E6" s="5"/>
      <c r="F6" s="22"/>
      <c r="G6" s="8"/>
      <c r="H6" s="19"/>
    </row>
    <row r="7" spans="1:8" ht="12.75" customHeight="1">
      <c r="A7" s="201" t="s">
        <v>9</v>
      </c>
      <c r="B7" s="219" t="s">
        <v>87</v>
      </c>
      <c r="C7" s="219"/>
      <c r="D7" s="220"/>
      <c r="E7" s="5"/>
      <c r="F7" s="6" t="s">
        <v>10</v>
      </c>
      <c r="G7" s="7"/>
      <c r="H7" s="23" t="s">
        <v>11</v>
      </c>
    </row>
    <row r="8" spans="1:8" ht="18" customHeight="1">
      <c r="A8" s="202"/>
      <c r="B8" s="221"/>
      <c r="C8" s="221"/>
      <c r="D8" s="222"/>
      <c r="E8" s="8"/>
      <c r="F8" s="87" t="s">
        <v>33</v>
      </c>
      <c r="G8" s="9"/>
      <c r="H8" s="86">
        <v>45209</v>
      </c>
    </row>
    <row r="9" spans="1:8" ht="18" customHeight="1">
      <c r="A9" s="25"/>
      <c r="B9" s="8"/>
      <c r="C9" s="5"/>
      <c r="D9" s="5"/>
      <c r="E9" s="5"/>
      <c r="F9" s="88" t="s">
        <v>34</v>
      </c>
      <c r="G9" s="10"/>
      <c r="H9" s="26"/>
    </row>
    <row r="10" spans="1:8" ht="6.75" customHeight="1">
      <c r="A10" s="24"/>
      <c r="B10" s="60"/>
      <c r="C10" s="61"/>
      <c r="D10" s="61"/>
      <c r="E10" s="5"/>
      <c r="F10" s="8"/>
      <c r="G10" s="8"/>
      <c r="H10" s="19"/>
    </row>
    <row r="11" spans="1:8" ht="18" customHeight="1">
      <c r="A11" s="203" t="s">
        <v>12</v>
      </c>
      <c r="B11" s="206" t="s">
        <v>13</v>
      </c>
      <c r="C11" s="223" t="s">
        <v>14</v>
      </c>
      <c r="D11" s="11" t="s">
        <v>15</v>
      </c>
      <c r="E11" s="12"/>
      <c r="F11" s="11" t="s">
        <v>16</v>
      </c>
      <c r="G11" s="13"/>
      <c r="H11" s="27"/>
    </row>
    <row r="12" spans="1:8" ht="18" customHeight="1">
      <c r="A12" s="204"/>
      <c r="B12" s="207"/>
      <c r="C12" s="207"/>
      <c r="D12" s="199" t="s">
        <v>36</v>
      </c>
      <c r="E12" s="200"/>
      <c r="F12" s="199" t="s">
        <v>2</v>
      </c>
      <c r="G12" s="200"/>
      <c r="H12" s="28" t="s">
        <v>32</v>
      </c>
    </row>
    <row r="13" spans="1:8" ht="63" customHeight="1">
      <c r="A13" s="205"/>
      <c r="B13" s="208"/>
      <c r="C13" s="208"/>
      <c r="D13" s="102" t="s">
        <v>46</v>
      </c>
      <c r="E13" s="17" t="s">
        <v>35</v>
      </c>
      <c r="F13" s="16" t="s">
        <v>0</v>
      </c>
      <c r="G13" s="16" t="s">
        <v>1</v>
      </c>
      <c r="H13" s="104"/>
    </row>
    <row r="14" spans="1:8" ht="26.25" customHeight="1">
      <c r="A14" s="99"/>
      <c r="B14" s="135" t="s">
        <v>67</v>
      </c>
      <c r="C14" s="103"/>
      <c r="D14" s="209" t="s">
        <v>66</v>
      </c>
      <c r="E14" s="210"/>
      <c r="F14" s="100"/>
      <c r="G14" s="101"/>
      <c r="H14" s="105"/>
    </row>
    <row r="15" spans="1:8" ht="19.5" customHeight="1">
      <c r="A15" s="185" t="s">
        <v>40</v>
      </c>
      <c r="B15" s="187" t="str">
        <f>'Planilha Mod Construção - S (2)'!C7</f>
        <v>Serviços Técnicos </v>
      </c>
      <c r="C15" s="43" t="s">
        <v>22</v>
      </c>
      <c r="D15" s="224">
        <f>'Planilha Mod Construção - S (2)'!E9</f>
        <v>36.8</v>
      </c>
      <c r="E15" s="196"/>
      <c r="F15" s="195"/>
      <c r="G15" s="196"/>
      <c r="H15" s="69">
        <f aca="true" t="shared" si="0" ref="H15:H20">D15</f>
        <v>36.8</v>
      </c>
    </row>
    <row r="16" spans="1:8" ht="19.5" customHeight="1">
      <c r="A16" s="186"/>
      <c r="B16" s="188"/>
      <c r="C16" s="44" t="s">
        <v>17</v>
      </c>
      <c r="D16" s="193">
        <f>'Planilha Mod Construção - S (2)'!H7</f>
        <v>6651.475</v>
      </c>
      <c r="E16" s="194"/>
      <c r="F16" s="193"/>
      <c r="G16" s="194"/>
      <c r="H16" s="70">
        <f t="shared" si="0"/>
        <v>6651.475</v>
      </c>
    </row>
    <row r="17" spans="1:8" ht="19.5" customHeight="1">
      <c r="A17" s="185" t="s">
        <v>42</v>
      </c>
      <c r="B17" s="187" t="str">
        <f>'Planilha Mod Construção - S (2)'!C10</f>
        <v>Serviços de Movimento de Terra </v>
      </c>
      <c r="C17" s="43" t="s">
        <v>22</v>
      </c>
      <c r="D17" s="195">
        <f>'Planilha Mod Construção - S (2)'!E11</f>
        <v>75.26</v>
      </c>
      <c r="E17" s="196"/>
      <c r="F17" s="195"/>
      <c r="G17" s="196"/>
      <c r="H17" s="69">
        <f t="shared" si="0"/>
        <v>75.26</v>
      </c>
    </row>
    <row r="18" spans="1:8" ht="19.5" customHeight="1">
      <c r="A18" s="186"/>
      <c r="B18" s="188"/>
      <c r="C18" s="44" t="s">
        <v>17</v>
      </c>
      <c r="D18" s="193">
        <f>'Planilha Mod Construção - S (2)'!H10</f>
        <v>2151.75</v>
      </c>
      <c r="E18" s="194"/>
      <c r="F18" s="197"/>
      <c r="G18" s="198"/>
      <c r="H18" s="70">
        <f t="shared" si="0"/>
        <v>2151.75</v>
      </c>
    </row>
    <row r="19" spans="1:8" ht="19.5" customHeight="1">
      <c r="A19" s="185" t="s">
        <v>43</v>
      </c>
      <c r="B19" s="187" t="str">
        <f>'Planilha Mod Construção - S (2)'!C13</f>
        <v>Implantação de Tubos </v>
      </c>
      <c r="C19" s="43" t="s">
        <v>47</v>
      </c>
      <c r="D19" s="193">
        <f>'Planilha Mod Construção - S (2)'!E14</f>
        <v>36.8</v>
      </c>
      <c r="E19" s="194"/>
      <c r="F19" s="195">
        <v>0</v>
      </c>
      <c r="G19" s="196"/>
      <c r="H19" s="69">
        <f t="shared" si="0"/>
        <v>36.8</v>
      </c>
    </row>
    <row r="20" spans="1:8" ht="19.5" customHeight="1">
      <c r="A20" s="186"/>
      <c r="B20" s="188"/>
      <c r="C20" s="44" t="s">
        <v>17</v>
      </c>
      <c r="D20" s="193">
        <f>'Planilha Mod Construção - S (2)'!H13</f>
        <v>5049.202</v>
      </c>
      <c r="E20" s="194"/>
      <c r="F20" s="197">
        <v>0</v>
      </c>
      <c r="G20" s="198"/>
      <c r="H20" s="70">
        <f t="shared" si="0"/>
        <v>5049.202</v>
      </c>
    </row>
    <row r="21" spans="1:12" ht="19.5" customHeight="1">
      <c r="A21" s="185" t="s">
        <v>44</v>
      </c>
      <c r="B21" s="187" t="str">
        <f>'Planilha Mod Construção - S (2)'!C16</f>
        <v>Caixas e Grelhas</v>
      </c>
      <c r="C21" s="43" t="s">
        <v>22</v>
      </c>
      <c r="D21" s="193">
        <v>1</v>
      </c>
      <c r="E21" s="194"/>
      <c r="F21" s="195"/>
      <c r="G21" s="196"/>
      <c r="H21" s="69">
        <f>D21</f>
        <v>1</v>
      </c>
      <c r="L21" s="90"/>
    </row>
    <row r="22" spans="1:8" ht="19.5" customHeight="1">
      <c r="A22" s="186"/>
      <c r="B22" s="188"/>
      <c r="C22" s="44" t="s">
        <v>17</v>
      </c>
      <c r="D22" s="193">
        <f>'Planilha Mod Construção - S (2)'!H16</f>
        <v>11622.102374999999</v>
      </c>
      <c r="E22" s="194"/>
      <c r="F22" s="197"/>
      <c r="G22" s="198"/>
      <c r="H22" s="70">
        <f>D22</f>
        <v>11622.102374999999</v>
      </c>
    </row>
    <row r="23" spans="1:8" s="52" customFormat="1" ht="12.75" customHeight="1">
      <c r="A23" s="71"/>
      <c r="B23" s="46"/>
      <c r="C23" s="47"/>
      <c r="D23" s="48"/>
      <c r="E23" s="49"/>
      <c r="F23" s="50"/>
      <c r="G23" s="51"/>
      <c r="H23" s="72"/>
    </row>
    <row r="24" spans="1:8" s="52" customFormat="1" ht="19.5" customHeight="1">
      <c r="A24" s="73" t="s">
        <v>18</v>
      </c>
      <c r="B24" s="53"/>
      <c r="C24" s="54"/>
      <c r="D24" s="189">
        <f>D22+D20+D18+D16</f>
        <v>25474.529375</v>
      </c>
      <c r="E24" s="190"/>
      <c r="F24" s="189"/>
      <c r="G24" s="190"/>
      <c r="H24" s="74">
        <f>H22+H20+H18+H16</f>
        <v>25474.529375</v>
      </c>
    </row>
    <row r="25" spans="1:8" s="58" customFormat="1" ht="19.5" customHeight="1">
      <c r="A25" s="75"/>
      <c r="B25" s="55"/>
      <c r="C25" s="56"/>
      <c r="D25" s="57"/>
      <c r="E25" s="57"/>
      <c r="F25" s="57"/>
      <c r="G25" s="57"/>
      <c r="H25" s="76"/>
    </row>
    <row r="26" spans="1:8" s="58" customFormat="1" ht="10.5" customHeight="1">
      <c r="A26" s="191"/>
      <c r="B26" s="192"/>
      <c r="C26" s="192"/>
      <c r="D26" s="192"/>
      <c r="E26" s="192"/>
      <c r="F26" s="59"/>
      <c r="G26" s="59"/>
      <c r="H26" s="76"/>
    </row>
    <row r="27" spans="1:8" s="52" customFormat="1" ht="20.25" customHeight="1">
      <c r="A27" s="77"/>
      <c r="B27" s="191"/>
      <c r="C27" s="192"/>
      <c r="D27" s="192"/>
      <c r="E27" s="192"/>
      <c r="F27" s="192"/>
      <c r="G27" s="78"/>
      <c r="H27" s="79"/>
    </row>
    <row r="28" spans="1:8" s="64" customFormat="1" ht="19.5" customHeight="1">
      <c r="A28" s="120"/>
      <c r="B28" s="120" t="s">
        <v>83</v>
      </c>
      <c r="C28" s="120"/>
      <c r="D28" s="120"/>
      <c r="E28" s="136" t="s">
        <v>68</v>
      </c>
      <c r="F28" s="98"/>
      <c r="G28" s="89"/>
      <c r="H28" s="80"/>
    </row>
    <row r="29" spans="1:8" s="52" customFormat="1" ht="15" customHeight="1" thickBot="1">
      <c r="A29" s="120"/>
      <c r="B29" s="120" t="s">
        <v>84</v>
      </c>
      <c r="C29" s="120"/>
      <c r="D29" s="120"/>
      <c r="E29" s="82"/>
      <c r="F29" s="83"/>
      <c r="G29" s="81"/>
      <c r="H29" s="84"/>
    </row>
    <row r="30" spans="1:8" ht="19.5" customHeight="1">
      <c r="A30" s="8"/>
      <c r="B30" s="45"/>
      <c r="C30" s="29"/>
      <c r="D30" s="29"/>
      <c r="E30" s="29"/>
      <c r="F30" s="8"/>
      <c r="G30" s="8"/>
      <c r="H30" s="8"/>
    </row>
    <row r="31" ht="17.25" customHeight="1"/>
    <row r="32" spans="2:3" ht="18" customHeight="1">
      <c r="B32" s="14"/>
      <c r="C32" s="5"/>
    </row>
    <row r="33" spans="2:3" ht="18" customHeight="1">
      <c r="B33" s="14"/>
      <c r="C33" s="5"/>
    </row>
    <row r="34" spans="2:3" ht="18" customHeight="1">
      <c r="B34" s="14"/>
      <c r="C34" s="5"/>
    </row>
    <row r="35" spans="1:3" ht="5.25" customHeight="1">
      <c r="A35" s="2"/>
      <c r="B35" s="15"/>
      <c r="C35" s="5"/>
    </row>
    <row r="36" spans="1:3" ht="18" customHeight="1">
      <c r="A36" s="2"/>
      <c r="B36" s="14"/>
      <c r="C36" s="5"/>
    </row>
  </sheetData>
  <sheetProtection/>
  <mergeCells count="40">
    <mergeCell ref="D15:E15"/>
    <mergeCell ref="F15:G15"/>
    <mergeCell ref="F18:G18"/>
    <mergeCell ref="F4:G4"/>
    <mergeCell ref="F5:G5"/>
    <mergeCell ref="F12:G12"/>
    <mergeCell ref="A5:D5"/>
    <mergeCell ref="A4:D4"/>
    <mergeCell ref="B7:D8"/>
    <mergeCell ref="C11:C13"/>
    <mergeCell ref="B17:B18"/>
    <mergeCell ref="D18:E18"/>
    <mergeCell ref="A15:A16"/>
    <mergeCell ref="A17:A18"/>
    <mergeCell ref="A7:A8"/>
    <mergeCell ref="A11:A13"/>
    <mergeCell ref="B11:B13"/>
    <mergeCell ref="D14:E14"/>
    <mergeCell ref="B15:B16"/>
    <mergeCell ref="D16:E16"/>
    <mergeCell ref="F20:G20"/>
    <mergeCell ref="F21:G21"/>
    <mergeCell ref="D17:E17"/>
    <mergeCell ref="F17:G17"/>
    <mergeCell ref="F24:G24"/>
    <mergeCell ref="D12:E12"/>
    <mergeCell ref="D20:E20"/>
    <mergeCell ref="F16:G16"/>
    <mergeCell ref="D22:E22"/>
    <mergeCell ref="F22:G22"/>
    <mergeCell ref="A21:A22"/>
    <mergeCell ref="A19:A20"/>
    <mergeCell ref="B21:B22"/>
    <mergeCell ref="D24:E24"/>
    <mergeCell ref="A26:E26"/>
    <mergeCell ref="B27:F27"/>
    <mergeCell ref="B19:B20"/>
    <mergeCell ref="D19:E19"/>
    <mergeCell ref="D21:E21"/>
    <mergeCell ref="F19:G19"/>
  </mergeCell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Computador</dc:creator>
  <cp:keywords/>
  <dc:description/>
  <cp:lastModifiedBy>COMPRASBEZAO</cp:lastModifiedBy>
  <cp:lastPrinted>2023-12-29T12:20:40Z</cp:lastPrinted>
  <dcterms:created xsi:type="dcterms:W3CDTF">2019-04-15T14:02:09Z</dcterms:created>
  <dcterms:modified xsi:type="dcterms:W3CDTF">2024-02-27T17:04:00Z</dcterms:modified>
  <cp:category/>
  <cp:version/>
  <cp:contentType/>
  <cp:contentStatus/>
</cp:coreProperties>
</file>